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615" windowWidth="18855" windowHeight="3030"/>
  </bookViews>
  <sheets>
    <sheet name="Rekapitulace stavby" sheetId="1" r:id="rId1"/>
    <sheet name="101 - Komunikace" sheetId="2" r:id="rId2"/>
    <sheet name="101_2 - Komunikace (neuzn..." sheetId="3" r:id="rId3"/>
    <sheet name="102_1 - DIO Etapa 1" sheetId="4" r:id="rId4"/>
    <sheet name="102_2 - DIO Etapa 2" sheetId="5" r:id="rId5"/>
    <sheet name="102_3 - DIO Etapa 3" sheetId="6" r:id="rId6"/>
    <sheet name="102_4 - DIO Etapa 4" sheetId="7" r:id="rId7"/>
    <sheet name="102_5 - DIO Etapa 5" sheetId="8" r:id="rId8"/>
    <sheet name="102_6 - DIO Etapa 6" sheetId="9" r:id="rId9"/>
    <sheet name="102_7 - Objízdná trasa 1-..." sheetId="10" r:id="rId10"/>
    <sheet name="102_8 - Objízná trasa 5-6..." sheetId="11" r:id="rId11"/>
    <sheet name="102_9 - Objízdná trasa NA" sheetId="12" r:id="rId12"/>
    <sheet name="103 - Náměstí komunikace ..." sheetId="13" r:id="rId13"/>
    <sheet name="104 - Náměstí komunikace ..." sheetId="14" r:id="rId14"/>
    <sheet name="105 - Kanalizace" sheetId="15" r:id="rId15"/>
    <sheet name="Pokyny pro vyplnění" sheetId="16" r:id="rId16"/>
  </sheets>
  <definedNames>
    <definedName name="_xlnm._FilterDatabase" localSheetId="1" hidden="1">'101 - Komunikace'!$C$84:$K$258</definedName>
    <definedName name="_xlnm._FilterDatabase" localSheetId="2" hidden="1">'101_2 - Komunikace (neuzn...'!$C$83:$K$154</definedName>
    <definedName name="_xlnm._FilterDatabase" localSheetId="3" hidden="1">'102_1 - DIO Etapa 1'!$C$77:$K$111</definedName>
    <definedName name="_xlnm._FilterDatabase" localSheetId="4" hidden="1">'102_2 - DIO Etapa 2'!$C$77:$K$104</definedName>
    <definedName name="_xlnm._FilterDatabase" localSheetId="5" hidden="1">'102_3 - DIO Etapa 3'!$C$77:$K$104</definedName>
    <definedName name="_xlnm._FilterDatabase" localSheetId="6" hidden="1">'102_4 - DIO Etapa 4'!$C$77:$K$104</definedName>
    <definedName name="_xlnm._FilterDatabase" localSheetId="7" hidden="1">'102_5 - DIO Etapa 5'!$C$77:$K$118</definedName>
    <definedName name="_xlnm._FilterDatabase" localSheetId="8" hidden="1">'102_6 - DIO Etapa 6'!$C$77:$K$112</definedName>
    <definedName name="_xlnm._FilterDatabase" localSheetId="9" hidden="1">'102_7 - Objízdná trasa 1-...'!$C$77:$K$86</definedName>
    <definedName name="_xlnm._FilterDatabase" localSheetId="10" hidden="1">'102_8 - Objízná trasa 5-6...'!$C$77:$K$86</definedName>
    <definedName name="_xlnm._FilterDatabase" localSheetId="11" hidden="1">'102_9 - Objízdná trasa NA'!$C$77:$K$86</definedName>
    <definedName name="_xlnm._FilterDatabase" localSheetId="12" hidden="1">'103 - Náměstí komunikace ...'!$C$82:$K$539</definedName>
    <definedName name="_xlnm._FilterDatabase" localSheetId="13" hidden="1">'104 - Náměstí komunikace ...'!$C$80:$K$162</definedName>
    <definedName name="_xlnm._FilterDatabase" localSheetId="14" hidden="1">'105 - Kanalizace'!$C$77:$K$390</definedName>
    <definedName name="_xlnm.Print_Titles" localSheetId="1">'101 - Komunikace'!$84:$84</definedName>
    <definedName name="_xlnm.Print_Titles" localSheetId="2">'101_2 - Komunikace (neuzn...'!$83:$83</definedName>
    <definedName name="_xlnm.Print_Titles" localSheetId="3">'102_1 - DIO Etapa 1'!$77:$77</definedName>
    <definedName name="_xlnm.Print_Titles" localSheetId="4">'102_2 - DIO Etapa 2'!$77:$77</definedName>
    <definedName name="_xlnm.Print_Titles" localSheetId="5">'102_3 - DIO Etapa 3'!$77:$77</definedName>
    <definedName name="_xlnm.Print_Titles" localSheetId="6">'102_4 - DIO Etapa 4'!$77:$77</definedName>
    <definedName name="_xlnm.Print_Titles" localSheetId="7">'102_5 - DIO Etapa 5'!$77:$77</definedName>
    <definedName name="_xlnm.Print_Titles" localSheetId="8">'102_6 - DIO Etapa 6'!$77:$77</definedName>
    <definedName name="_xlnm.Print_Titles" localSheetId="9">'102_7 - Objízdná trasa 1-...'!$77:$77</definedName>
    <definedName name="_xlnm.Print_Titles" localSheetId="10">'102_8 - Objízná trasa 5-6...'!$77:$77</definedName>
    <definedName name="_xlnm.Print_Titles" localSheetId="11">'102_9 - Objízdná trasa NA'!$77:$77</definedName>
    <definedName name="_xlnm.Print_Titles" localSheetId="12">'103 - Náměstí komunikace ...'!$82:$82</definedName>
    <definedName name="_xlnm.Print_Titles" localSheetId="13">'104 - Náměstí komunikace ...'!$80:$80</definedName>
    <definedName name="_xlnm.Print_Titles" localSheetId="14">'105 - Kanalizace'!$77:$77</definedName>
    <definedName name="_xlnm.Print_Titles" localSheetId="0">'Rekapitulace stavby'!$49:$49</definedName>
    <definedName name="_xlnm.Print_Area" localSheetId="1">'101 - Komunikace'!$C$4:$J$36,'101 - Komunikace'!$C$42:$J$66,'101 - Komunikace'!$C$72:$K$258</definedName>
    <definedName name="_xlnm.Print_Area" localSheetId="2">'101_2 - Komunikace (neuzn...'!$C$4:$J$36,'101_2 - Komunikace (neuzn...'!$C$42:$J$65,'101_2 - Komunikace (neuzn...'!$C$71:$K$154</definedName>
    <definedName name="_xlnm.Print_Area" localSheetId="3">'102_1 - DIO Etapa 1'!$C$4:$J$36,'102_1 - DIO Etapa 1'!$C$42:$J$59,'102_1 - DIO Etapa 1'!$C$65:$K$111</definedName>
    <definedName name="_xlnm.Print_Area" localSheetId="4">'102_2 - DIO Etapa 2'!$C$4:$J$36,'102_2 - DIO Etapa 2'!$C$42:$J$59,'102_2 - DIO Etapa 2'!$C$65:$K$104</definedName>
    <definedName name="_xlnm.Print_Area" localSheetId="5">'102_3 - DIO Etapa 3'!$C$4:$J$36,'102_3 - DIO Etapa 3'!$C$42:$J$59,'102_3 - DIO Etapa 3'!$C$65:$K$104</definedName>
    <definedName name="_xlnm.Print_Area" localSheetId="6">'102_4 - DIO Etapa 4'!$C$4:$J$36,'102_4 - DIO Etapa 4'!$C$42:$J$59,'102_4 - DIO Etapa 4'!$C$65:$K$104</definedName>
    <definedName name="_xlnm.Print_Area" localSheetId="7">'102_5 - DIO Etapa 5'!$C$4:$J$36,'102_5 - DIO Etapa 5'!$C$42:$J$59,'102_5 - DIO Etapa 5'!$C$65:$K$118</definedName>
    <definedName name="_xlnm.Print_Area" localSheetId="8">'102_6 - DIO Etapa 6'!$C$4:$J$36,'102_6 - DIO Etapa 6'!$C$42:$J$59,'102_6 - DIO Etapa 6'!$C$65:$K$112</definedName>
    <definedName name="_xlnm.Print_Area" localSheetId="9">'102_7 - Objízdná trasa 1-...'!$C$4:$J$36,'102_7 - Objízdná trasa 1-...'!$C$42:$J$59,'102_7 - Objízdná trasa 1-...'!$C$65:$K$86</definedName>
    <definedName name="_xlnm.Print_Area" localSheetId="10">'102_8 - Objízná trasa 5-6...'!$C$4:$J$36,'102_8 - Objízná trasa 5-6...'!$C$42:$J$59,'102_8 - Objízná trasa 5-6...'!$C$65:$K$86</definedName>
    <definedName name="_xlnm.Print_Area" localSheetId="11">'102_9 - Objízdná trasa NA'!$C$4:$J$36,'102_9 - Objízdná trasa NA'!$C$42:$J$59,'102_9 - Objízdná trasa NA'!$C$65:$K$86</definedName>
    <definedName name="_xlnm.Print_Area" localSheetId="12">'103 - Náměstí komunikace ...'!$C$4:$J$36,'103 - Náměstí komunikace ...'!$C$42:$J$64,'103 - Náměstí komunikace ...'!$C$70:$K$539</definedName>
    <definedName name="_xlnm.Print_Area" localSheetId="13">'104 - Náměstí komunikace ...'!$C$4:$J$36,'104 - Náměstí komunikace ...'!$C$42:$J$62,'104 - Náměstí komunikace ...'!$C$68:$K$162</definedName>
    <definedName name="_xlnm.Print_Area" localSheetId="14">'105 - Kanalizace'!$C$4:$J$36,'105 - Kanalizace'!$C$42:$J$59,'105 - Kanalizace'!$C$65:$K$390</definedName>
    <definedName name="_xlnm.Print_Area" localSheetId="1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stavby'!$C$39:$AQ$66</definedName>
  </definedNames>
  <calcPr calcId="145621"/>
</workbook>
</file>

<file path=xl/calcChain.xml><?xml version="1.0" encoding="utf-8"?>
<calcChain xmlns="http://schemas.openxmlformats.org/spreadsheetml/2006/main">
  <c r="AY65" i="1" l="1"/>
  <c r="AX65" i="1"/>
  <c r="BI387" i="15"/>
  <c r="BH387" i="15"/>
  <c r="BG387" i="15"/>
  <c r="BF387" i="15"/>
  <c r="T387" i="15"/>
  <c r="R387" i="15"/>
  <c r="P387" i="15"/>
  <c r="BK387" i="15"/>
  <c r="J387" i="15"/>
  <c r="BE387" i="15"/>
  <c r="BI384" i="15"/>
  <c r="BH384" i="15"/>
  <c r="BG384" i="15"/>
  <c r="BF384" i="15"/>
  <c r="T384" i="15"/>
  <c r="R384" i="15"/>
  <c r="P384" i="15"/>
  <c r="BK384" i="15"/>
  <c r="J384" i="15"/>
  <c r="BE384" i="15"/>
  <c r="BI381" i="15"/>
  <c r="BH381" i="15"/>
  <c r="BG381" i="15"/>
  <c r="BF381" i="15"/>
  <c r="T381" i="15"/>
  <c r="R381" i="15"/>
  <c r="P381" i="15"/>
  <c r="BK381" i="15"/>
  <c r="J381" i="15"/>
  <c r="BE381" i="15"/>
  <c r="BI376" i="15"/>
  <c r="BH376" i="15"/>
  <c r="BG376" i="15"/>
  <c r="BF376" i="15"/>
  <c r="T376" i="15"/>
  <c r="R376" i="15"/>
  <c r="P376" i="15"/>
  <c r="BK376" i="15"/>
  <c r="J376" i="15"/>
  <c r="BE376" i="15"/>
  <c r="BI372" i="15"/>
  <c r="BH372" i="15"/>
  <c r="BG372" i="15"/>
  <c r="BF372" i="15"/>
  <c r="T372" i="15"/>
  <c r="R372" i="15"/>
  <c r="P372" i="15"/>
  <c r="BK372" i="15"/>
  <c r="J372" i="15"/>
  <c r="BE372" i="15"/>
  <c r="BI368" i="15"/>
  <c r="BH368" i="15"/>
  <c r="BG368" i="15"/>
  <c r="BF368" i="15"/>
  <c r="T368" i="15"/>
  <c r="R368" i="15"/>
  <c r="P368" i="15"/>
  <c r="BK368" i="15"/>
  <c r="J368" i="15"/>
  <c r="BE368" i="15"/>
  <c r="BI365" i="15"/>
  <c r="BH365" i="15"/>
  <c r="BG365" i="15"/>
  <c r="BF365" i="15"/>
  <c r="T365" i="15"/>
  <c r="R365" i="15"/>
  <c r="P365" i="15"/>
  <c r="BK365" i="15"/>
  <c r="J365" i="15"/>
  <c r="BE365" i="15"/>
  <c r="BI362" i="15"/>
  <c r="BH362" i="15"/>
  <c r="BG362" i="15"/>
  <c r="BF362" i="15"/>
  <c r="T362" i="15"/>
  <c r="R362" i="15"/>
  <c r="P362" i="15"/>
  <c r="BK362" i="15"/>
  <c r="J362" i="15"/>
  <c r="BE362" i="15"/>
  <c r="BI357" i="15"/>
  <c r="BH357" i="15"/>
  <c r="BG357" i="15"/>
  <c r="BF357" i="15"/>
  <c r="T357" i="15"/>
  <c r="R357" i="15"/>
  <c r="P357" i="15"/>
  <c r="BK357" i="15"/>
  <c r="J357" i="15"/>
  <c r="BE357" i="15"/>
  <c r="BI355" i="15"/>
  <c r="BH355" i="15"/>
  <c r="BG355" i="15"/>
  <c r="BF355" i="15"/>
  <c r="T355" i="15"/>
  <c r="R355" i="15"/>
  <c r="P355" i="15"/>
  <c r="BK355" i="15"/>
  <c r="J355" i="15"/>
  <c r="BE355" i="15"/>
  <c r="BI353" i="15"/>
  <c r="BH353" i="15"/>
  <c r="BG353" i="15"/>
  <c r="BF353" i="15"/>
  <c r="T353" i="15"/>
  <c r="R353" i="15"/>
  <c r="P353" i="15"/>
  <c r="BK353" i="15"/>
  <c r="J353" i="15"/>
  <c r="BE353" i="15"/>
  <c r="BI351" i="15"/>
  <c r="BH351" i="15"/>
  <c r="BG351" i="15"/>
  <c r="BF351" i="15"/>
  <c r="T351" i="15"/>
  <c r="R351" i="15"/>
  <c r="P351" i="15"/>
  <c r="BK351" i="15"/>
  <c r="J351" i="15"/>
  <c r="BE351" i="15"/>
  <c r="BI349" i="15"/>
  <c r="BH349" i="15"/>
  <c r="BG349" i="15"/>
  <c r="BF349" i="15"/>
  <c r="T349" i="15"/>
  <c r="R349" i="15"/>
  <c r="P349" i="15"/>
  <c r="BK349" i="15"/>
  <c r="J349" i="15"/>
  <c r="BE349" i="15"/>
  <c r="BI347" i="15"/>
  <c r="BH347" i="15"/>
  <c r="BG347" i="15"/>
  <c r="BF347" i="15"/>
  <c r="T347" i="15"/>
  <c r="R347" i="15"/>
  <c r="P347" i="15"/>
  <c r="BK347" i="15"/>
  <c r="J347" i="15"/>
  <c r="BE347" i="15"/>
  <c r="BI345" i="15"/>
  <c r="BH345" i="15"/>
  <c r="BG345" i="15"/>
  <c r="BF345" i="15"/>
  <c r="T345" i="15"/>
  <c r="R345" i="15"/>
  <c r="P345" i="15"/>
  <c r="BK345" i="15"/>
  <c r="J345" i="15"/>
  <c r="BE345" i="15"/>
  <c r="BI343" i="15"/>
  <c r="BH343" i="15"/>
  <c r="BG343" i="15"/>
  <c r="BF343" i="15"/>
  <c r="T343" i="15"/>
  <c r="R343" i="15"/>
  <c r="P343" i="15"/>
  <c r="BK343" i="15"/>
  <c r="J343" i="15"/>
  <c r="BE343" i="15"/>
  <c r="BI339" i="15"/>
  <c r="BH339" i="15"/>
  <c r="BG339" i="15"/>
  <c r="BF339" i="15"/>
  <c r="T339" i="15"/>
  <c r="R339" i="15"/>
  <c r="P339" i="15"/>
  <c r="BK339" i="15"/>
  <c r="J339" i="15"/>
  <c r="BE339" i="15"/>
  <c r="BI334" i="15"/>
  <c r="BH334" i="15"/>
  <c r="BG334" i="15"/>
  <c r="BF334" i="15"/>
  <c r="T334" i="15"/>
  <c r="R334" i="15"/>
  <c r="P334" i="15"/>
  <c r="BK334" i="15"/>
  <c r="J334" i="15"/>
  <c r="BE334" i="15"/>
  <c r="BI329" i="15"/>
  <c r="BH329" i="15"/>
  <c r="BG329" i="15"/>
  <c r="BF329" i="15"/>
  <c r="T329" i="15"/>
  <c r="R329" i="15"/>
  <c r="P329" i="15"/>
  <c r="BK329" i="15"/>
  <c r="J329" i="15"/>
  <c r="BE329" i="15"/>
  <c r="BI324" i="15"/>
  <c r="BH324" i="15"/>
  <c r="BG324" i="15"/>
  <c r="BF324" i="15"/>
  <c r="T324" i="15"/>
  <c r="R324" i="15"/>
  <c r="P324" i="15"/>
  <c r="BK324" i="15"/>
  <c r="J324" i="15"/>
  <c r="BE324" i="15"/>
  <c r="BI320" i="15"/>
  <c r="BH320" i="15"/>
  <c r="BG320" i="15"/>
  <c r="BF320" i="15"/>
  <c r="T320" i="15"/>
  <c r="R320" i="15"/>
  <c r="P320" i="15"/>
  <c r="BK320" i="15"/>
  <c r="J320" i="15"/>
  <c r="BE320" i="15"/>
  <c r="BI318" i="15"/>
  <c r="BH318" i="15"/>
  <c r="BG318" i="15"/>
  <c r="BF318" i="15"/>
  <c r="T318" i="15"/>
  <c r="R318" i="15"/>
  <c r="P318" i="15"/>
  <c r="BK318" i="15"/>
  <c r="J318" i="15"/>
  <c r="BE318" i="15"/>
  <c r="BI316" i="15"/>
  <c r="BH316" i="15"/>
  <c r="BG316" i="15"/>
  <c r="BF316" i="15"/>
  <c r="T316" i="15"/>
  <c r="R316" i="15"/>
  <c r="P316" i="15"/>
  <c r="BK316" i="15"/>
  <c r="J316" i="15"/>
  <c r="BE316" i="15"/>
  <c r="BI312" i="15"/>
  <c r="BH312" i="15"/>
  <c r="BG312" i="15"/>
  <c r="BF312" i="15"/>
  <c r="T312" i="15"/>
  <c r="R312" i="15"/>
  <c r="P312" i="15"/>
  <c r="BK312" i="15"/>
  <c r="J312" i="15"/>
  <c r="BE312" i="15"/>
  <c r="BI309" i="15"/>
  <c r="BH309" i="15"/>
  <c r="BG309" i="15"/>
  <c r="BF309" i="15"/>
  <c r="T309" i="15"/>
  <c r="R309" i="15"/>
  <c r="P309" i="15"/>
  <c r="BK309" i="15"/>
  <c r="J309" i="15"/>
  <c r="BE309" i="15"/>
  <c r="BI306" i="15"/>
  <c r="BH306" i="15"/>
  <c r="BG306" i="15"/>
  <c r="BF306" i="15"/>
  <c r="T306" i="15"/>
  <c r="R306" i="15"/>
  <c r="P306" i="15"/>
  <c r="BK306" i="15"/>
  <c r="J306" i="15"/>
  <c r="BE306" i="15"/>
  <c r="BI304" i="15"/>
  <c r="BH304" i="15"/>
  <c r="BG304" i="15"/>
  <c r="BF304" i="15"/>
  <c r="T304" i="15"/>
  <c r="R304" i="15"/>
  <c r="P304" i="15"/>
  <c r="BK304" i="15"/>
  <c r="J304" i="15"/>
  <c r="BE304" i="15"/>
  <c r="BI302" i="15"/>
  <c r="BH302" i="15"/>
  <c r="BG302" i="15"/>
  <c r="BF302" i="15"/>
  <c r="T302" i="15"/>
  <c r="R302" i="15"/>
  <c r="P302" i="15"/>
  <c r="BK302" i="15"/>
  <c r="J302" i="15"/>
  <c r="BE302" i="15"/>
  <c r="BI300" i="15"/>
  <c r="BH300" i="15"/>
  <c r="BG300" i="15"/>
  <c r="BF300" i="15"/>
  <c r="T300" i="15"/>
  <c r="R300" i="15"/>
  <c r="P300" i="15"/>
  <c r="BK300" i="15"/>
  <c r="J300" i="15"/>
  <c r="BE300" i="15"/>
  <c r="BI298" i="15"/>
  <c r="BH298" i="15"/>
  <c r="BG298" i="15"/>
  <c r="BF298" i="15"/>
  <c r="T298" i="15"/>
  <c r="R298" i="15"/>
  <c r="P298" i="15"/>
  <c r="BK298" i="15"/>
  <c r="J298" i="15"/>
  <c r="BE298" i="15"/>
  <c r="BI294" i="15"/>
  <c r="BH294" i="15"/>
  <c r="BG294" i="15"/>
  <c r="BF294" i="15"/>
  <c r="T294" i="15"/>
  <c r="R294" i="15"/>
  <c r="P294" i="15"/>
  <c r="BK294" i="15"/>
  <c r="J294" i="15"/>
  <c r="BE294" i="15"/>
  <c r="BI289" i="15"/>
  <c r="BH289" i="15"/>
  <c r="BG289" i="15"/>
  <c r="BF289" i="15"/>
  <c r="T289" i="15"/>
  <c r="R289" i="15"/>
  <c r="P289" i="15"/>
  <c r="BK289" i="15"/>
  <c r="J289" i="15"/>
  <c r="BE289" i="15"/>
  <c r="BI285" i="15"/>
  <c r="BH285" i="15"/>
  <c r="BG285" i="15"/>
  <c r="BF285" i="15"/>
  <c r="T285" i="15"/>
  <c r="R285" i="15"/>
  <c r="P285" i="15"/>
  <c r="BK285" i="15"/>
  <c r="J285" i="15"/>
  <c r="BE285" i="15"/>
  <c r="BI281" i="15"/>
  <c r="BH281" i="15"/>
  <c r="BG281" i="15"/>
  <c r="BF281" i="15"/>
  <c r="T281" i="15"/>
  <c r="R281" i="15"/>
  <c r="P281" i="15"/>
  <c r="BK281" i="15"/>
  <c r="J281" i="15"/>
  <c r="BE281" i="15"/>
  <c r="BI277" i="15"/>
  <c r="BH277" i="15"/>
  <c r="BG277" i="15"/>
  <c r="BF277" i="15"/>
  <c r="T277" i="15"/>
  <c r="R277" i="15"/>
  <c r="P277" i="15"/>
  <c r="BK277" i="15"/>
  <c r="J277" i="15"/>
  <c r="BE277" i="15"/>
  <c r="BI272" i="15"/>
  <c r="BH272" i="15"/>
  <c r="BG272" i="15"/>
  <c r="BF272" i="15"/>
  <c r="T272" i="15"/>
  <c r="R272" i="15"/>
  <c r="P272" i="15"/>
  <c r="BK272" i="15"/>
  <c r="J272" i="15"/>
  <c r="BE272" i="15"/>
  <c r="BI268" i="15"/>
  <c r="BH268" i="15"/>
  <c r="BG268" i="15"/>
  <c r="BF268" i="15"/>
  <c r="T268" i="15"/>
  <c r="R268" i="15"/>
  <c r="P268" i="15"/>
  <c r="BK268" i="15"/>
  <c r="J268" i="15"/>
  <c r="BE268" i="15"/>
  <c r="BI263" i="15"/>
  <c r="BH263" i="15"/>
  <c r="BG263" i="15"/>
  <c r="BF263" i="15"/>
  <c r="T263" i="15"/>
  <c r="R263" i="15"/>
  <c r="P263" i="15"/>
  <c r="BK263" i="15"/>
  <c r="J263" i="15"/>
  <c r="BE263" i="15"/>
  <c r="BI258" i="15"/>
  <c r="BH258" i="15"/>
  <c r="BG258" i="15"/>
  <c r="BF258" i="15"/>
  <c r="T258" i="15"/>
  <c r="R258" i="15"/>
  <c r="P258" i="15"/>
  <c r="BK258" i="15"/>
  <c r="J258" i="15"/>
  <c r="BE258" i="15"/>
  <c r="BI254" i="15"/>
  <c r="BH254" i="15"/>
  <c r="BG254" i="15"/>
  <c r="BF254" i="15"/>
  <c r="T254" i="15"/>
  <c r="R254" i="15"/>
  <c r="P254" i="15"/>
  <c r="BK254" i="15"/>
  <c r="J254" i="15"/>
  <c r="BE254" i="15"/>
  <c r="BI250" i="15"/>
  <c r="BH250" i="15"/>
  <c r="BG250" i="15"/>
  <c r="BF250" i="15"/>
  <c r="T250" i="15"/>
  <c r="R250" i="15"/>
  <c r="P250" i="15"/>
  <c r="BK250" i="15"/>
  <c r="J250" i="15"/>
  <c r="BE250" i="15"/>
  <c r="BI246" i="15"/>
  <c r="BH246" i="15"/>
  <c r="BG246" i="15"/>
  <c r="BF246" i="15"/>
  <c r="T246" i="15"/>
  <c r="R246" i="15"/>
  <c r="P246" i="15"/>
  <c r="BK246" i="15"/>
  <c r="J246" i="15"/>
  <c r="BE246" i="15"/>
  <c r="BI242" i="15"/>
  <c r="BH242" i="15"/>
  <c r="BG242" i="15"/>
  <c r="BF242" i="15"/>
  <c r="T242" i="15"/>
  <c r="R242" i="15"/>
  <c r="P242" i="15"/>
  <c r="BK242" i="15"/>
  <c r="J242" i="15"/>
  <c r="BE242" i="15"/>
  <c r="BI237" i="15"/>
  <c r="BH237" i="15"/>
  <c r="BG237" i="15"/>
  <c r="BF237" i="15"/>
  <c r="T237" i="15"/>
  <c r="R237" i="15"/>
  <c r="P237" i="15"/>
  <c r="BK237" i="15"/>
  <c r="J237" i="15"/>
  <c r="BE237" i="15"/>
  <c r="BI231" i="15"/>
  <c r="BH231" i="15"/>
  <c r="BG231" i="15"/>
  <c r="BF231" i="15"/>
  <c r="T231" i="15"/>
  <c r="R231" i="15"/>
  <c r="P231" i="15"/>
  <c r="BK231" i="15"/>
  <c r="J231" i="15"/>
  <c r="BE231" i="15"/>
  <c r="BI229" i="15"/>
  <c r="BH229" i="15"/>
  <c r="BG229" i="15"/>
  <c r="BF229" i="15"/>
  <c r="T229" i="15"/>
  <c r="R229" i="15"/>
  <c r="P229" i="15"/>
  <c r="BK229" i="15"/>
  <c r="J229" i="15"/>
  <c r="BE229" i="15"/>
  <c r="BI227" i="15"/>
  <c r="BH227" i="15"/>
  <c r="BG227" i="15"/>
  <c r="BF227" i="15"/>
  <c r="T227" i="15"/>
  <c r="R227" i="15"/>
  <c r="P227" i="15"/>
  <c r="BK227" i="15"/>
  <c r="J227" i="15"/>
  <c r="BE227" i="15"/>
  <c r="BI221" i="15"/>
  <c r="BH221" i="15"/>
  <c r="BG221" i="15"/>
  <c r="BF221" i="15"/>
  <c r="T221" i="15"/>
  <c r="R221" i="15"/>
  <c r="P221" i="15"/>
  <c r="BK221" i="15"/>
  <c r="J221" i="15"/>
  <c r="BE221" i="15"/>
  <c r="BI215" i="15"/>
  <c r="BH215" i="15"/>
  <c r="BG215" i="15"/>
  <c r="BF215" i="15"/>
  <c r="T215" i="15"/>
  <c r="R215" i="15"/>
  <c r="P215" i="15"/>
  <c r="BK215" i="15"/>
  <c r="J215" i="15"/>
  <c r="BE215" i="15"/>
  <c r="BI211" i="15"/>
  <c r="BH211" i="15"/>
  <c r="BG211" i="15"/>
  <c r="BF211" i="15"/>
  <c r="T211" i="15"/>
  <c r="R211" i="15"/>
  <c r="P211" i="15"/>
  <c r="BK211" i="15"/>
  <c r="J211" i="15"/>
  <c r="BE211" i="15"/>
  <c r="BI205" i="15"/>
  <c r="BH205" i="15"/>
  <c r="BG205" i="15"/>
  <c r="BF205" i="15"/>
  <c r="T205" i="15"/>
  <c r="R205" i="15"/>
  <c r="P205" i="15"/>
  <c r="BK205" i="15"/>
  <c r="J205" i="15"/>
  <c r="BE205" i="15"/>
  <c r="BI203" i="15"/>
  <c r="BH203" i="15"/>
  <c r="BG203" i="15"/>
  <c r="BF203" i="15"/>
  <c r="T203" i="15"/>
  <c r="R203" i="15"/>
  <c r="P203" i="15"/>
  <c r="BK203" i="15"/>
  <c r="J203" i="15"/>
  <c r="BE203" i="15"/>
  <c r="BI198" i="15"/>
  <c r="BH198" i="15"/>
  <c r="BG198" i="15"/>
  <c r="BF198" i="15"/>
  <c r="T198" i="15"/>
  <c r="R198" i="15"/>
  <c r="P198" i="15"/>
  <c r="BK198" i="15"/>
  <c r="J198" i="15"/>
  <c r="BE198" i="15"/>
  <c r="BI194" i="15"/>
  <c r="BH194" i="15"/>
  <c r="BG194" i="15"/>
  <c r="BF194" i="15"/>
  <c r="T194" i="15"/>
  <c r="R194" i="15"/>
  <c r="P194" i="15"/>
  <c r="BK194" i="15"/>
  <c r="J194" i="15"/>
  <c r="BE194" i="15"/>
  <c r="BI190" i="15"/>
  <c r="BH190" i="15"/>
  <c r="BG190" i="15"/>
  <c r="BF190" i="15"/>
  <c r="T190" i="15"/>
  <c r="R190" i="15"/>
  <c r="P190" i="15"/>
  <c r="BK190" i="15"/>
  <c r="J190" i="15"/>
  <c r="BE190" i="15"/>
  <c r="BI186" i="15"/>
  <c r="BH186" i="15"/>
  <c r="BG186" i="15"/>
  <c r="BF186" i="15"/>
  <c r="T186" i="15"/>
  <c r="R186" i="15"/>
  <c r="P186" i="15"/>
  <c r="BK186" i="15"/>
  <c r="J186" i="15"/>
  <c r="BE186" i="15"/>
  <c r="BI171" i="15"/>
  <c r="BH171" i="15"/>
  <c r="BG171" i="15"/>
  <c r="BF171" i="15"/>
  <c r="T171" i="15"/>
  <c r="R171" i="15"/>
  <c r="P171" i="15"/>
  <c r="BK171" i="15"/>
  <c r="J171" i="15"/>
  <c r="BE171" i="15"/>
  <c r="BI167" i="15"/>
  <c r="BH167" i="15"/>
  <c r="BG167" i="15"/>
  <c r="BF167" i="15"/>
  <c r="T167" i="15"/>
  <c r="R167" i="15"/>
  <c r="P167" i="15"/>
  <c r="BK167" i="15"/>
  <c r="J167" i="15"/>
  <c r="BE167" i="15"/>
  <c r="BI163" i="15"/>
  <c r="BH163" i="15"/>
  <c r="BG163" i="15"/>
  <c r="BF163" i="15"/>
  <c r="T163" i="15"/>
  <c r="R163" i="15"/>
  <c r="P163" i="15"/>
  <c r="BK163" i="15"/>
  <c r="J163" i="15"/>
  <c r="BE163" i="15"/>
  <c r="BI158" i="15"/>
  <c r="BH158" i="15"/>
  <c r="BG158" i="15"/>
  <c r="BF158" i="15"/>
  <c r="T158" i="15"/>
  <c r="R158" i="15"/>
  <c r="P158" i="15"/>
  <c r="BK158" i="15"/>
  <c r="J158" i="15"/>
  <c r="BE158" i="15"/>
  <c r="BI154" i="15"/>
  <c r="BH154" i="15"/>
  <c r="BG154" i="15"/>
  <c r="BF154" i="15"/>
  <c r="T154" i="15"/>
  <c r="R154" i="15"/>
  <c r="P154" i="15"/>
  <c r="BK154" i="15"/>
  <c r="J154" i="15"/>
  <c r="BE154" i="15"/>
  <c r="BI149" i="15"/>
  <c r="BH149" i="15"/>
  <c r="BG149" i="15"/>
  <c r="BF149" i="15"/>
  <c r="T149" i="15"/>
  <c r="R149" i="15"/>
  <c r="P149" i="15"/>
  <c r="BK149" i="15"/>
  <c r="J149" i="15"/>
  <c r="BE149" i="15"/>
  <c r="BI145" i="15"/>
  <c r="BH145" i="15"/>
  <c r="BG145" i="15"/>
  <c r="BF145" i="15"/>
  <c r="T145" i="15"/>
  <c r="R145" i="15"/>
  <c r="P145" i="15"/>
  <c r="BK145" i="15"/>
  <c r="J145" i="15"/>
  <c r="BE145" i="15"/>
  <c r="BI136" i="15"/>
  <c r="BH136" i="15"/>
  <c r="BG136" i="15"/>
  <c r="BF136" i="15"/>
  <c r="T136" i="15"/>
  <c r="R136" i="15"/>
  <c r="P136" i="15"/>
  <c r="BK136" i="15"/>
  <c r="J136" i="15"/>
  <c r="BE136" i="15"/>
  <c r="BI132" i="15"/>
  <c r="BH132" i="15"/>
  <c r="BG132" i="15"/>
  <c r="BF132" i="15"/>
  <c r="T132" i="15"/>
  <c r="R132" i="15"/>
  <c r="P132" i="15"/>
  <c r="BK132" i="15"/>
  <c r="J132" i="15"/>
  <c r="BE132" i="15"/>
  <c r="BI128" i="15"/>
  <c r="BH128" i="15"/>
  <c r="BG128" i="15"/>
  <c r="BF128" i="15"/>
  <c r="T128" i="15"/>
  <c r="R128" i="15"/>
  <c r="P128" i="15"/>
  <c r="BK128" i="15"/>
  <c r="J128" i="15"/>
  <c r="BE128" i="15"/>
  <c r="BI124" i="15"/>
  <c r="BH124" i="15"/>
  <c r="BG124" i="15"/>
  <c r="BF124" i="15"/>
  <c r="T124" i="15"/>
  <c r="R124" i="15"/>
  <c r="P124" i="15"/>
  <c r="BK124" i="15"/>
  <c r="J124" i="15"/>
  <c r="BE124" i="15"/>
  <c r="BI111" i="15"/>
  <c r="BH111" i="15"/>
  <c r="BG111" i="15"/>
  <c r="BF111" i="15"/>
  <c r="T111" i="15"/>
  <c r="R111" i="15"/>
  <c r="P111" i="15"/>
  <c r="BK111" i="15"/>
  <c r="J111" i="15"/>
  <c r="BE111" i="15"/>
  <c r="BI107" i="15"/>
  <c r="BH107" i="15"/>
  <c r="BG107" i="15"/>
  <c r="BF107" i="15"/>
  <c r="T107" i="15"/>
  <c r="R107" i="15"/>
  <c r="P107" i="15"/>
  <c r="BK107" i="15"/>
  <c r="J107" i="15"/>
  <c r="BE107" i="15"/>
  <c r="BI103" i="15"/>
  <c r="BH103" i="15"/>
  <c r="BG103" i="15"/>
  <c r="BF103" i="15"/>
  <c r="T103" i="15"/>
  <c r="R103" i="15"/>
  <c r="P103" i="15"/>
  <c r="BK103" i="15"/>
  <c r="J103" i="15"/>
  <c r="BE103" i="15"/>
  <c r="BI99" i="15"/>
  <c r="BH99" i="15"/>
  <c r="BG99" i="15"/>
  <c r="BF99" i="15"/>
  <c r="T99" i="15"/>
  <c r="R99" i="15"/>
  <c r="P99" i="15"/>
  <c r="BK99" i="15"/>
  <c r="J99" i="15"/>
  <c r="BE99" i="15"/>
  <c r="BI91" i="15"/>
  <c r="BH91" i="15"/>
  <c r="BG91" i="15"/>
  <c r="BF91" i="15"/>
  <c r="T91" i="15"/>
  <c r="R91" i="15"/>
  <c r="P91" i="15"/>
  <c r="BK91" i="15"/>
  <c r="J91" i="15"/>
  <c r="BE91" i="15"/>
  <c r="BI87" i="15"/>
  <c r="BH87" i="15"/>
  <c r="BG87" i="15"/>
  <c r="BF87" i="15"/>
  <c r="T87" i="15"/>
  <c r="R87" i="15"/>
  <c r="P87" i="15"/>
  <c r="BK87" i="15"/>
  <c r="J87" i="15"/>
  <c r="BE87" i="15"/>
  <c r="BI85" i="15"/>
  <c r="BH85" i="15"/>
  <c r="BG85" i="15"/>
  <c r="BF85" i="15"/>
  <c r="T85" i="15"/>
  <c r="R85" i="15"/>
  <c r="P85" i="15"/>
  <c r="BK85" i="15"/>
  <c r="J85" i="15"/>
  <c r="BE85" i="15"/>
  <c r="BI83" i="15"/>
  <c r="BH83" i="15"/>
  <c r="BG83" i="15"/>
  <c r="BF83" i="15"/>
  <c r="T83" i="15"/>
  <c r="R83" i="15"/>
  <c r="P83" i="15"/>
  <c r="BK83" i="15"/>
  <c r="J83" i="15"/>
  <c r="BE83" i="15"/>
  <c r="BI81" i="15"/>
  <c r="F34" i="15"/>
  <c r="BD65" i="1" s="1"/>
  <c r="BH81" i="15"/>
  <c r="F33" i="15" s="1"/>
  <c r="BC65" i="1" s="1"/>
  <c r="BG81" i="15"/>
  <c r="F32" i="15"/>
  <c r="BB65" i="1" s="1"/>
  <c r="BF81" i="15"/>
  <c r="J31" i="15" s="1"/>
  <c r="AW65" i="1" s="1"/>
  <c r="T81" i="15"/>
  <c r="T80" i="15"/>
  <c r="T79" i="15" s="1"/>
  <c r="T78" i="15" s="1"/>
  <c r="R81" i="15"/>
  <c r="R80" i="15"/>
  <c r="R79" i="15" s="1"/>
  <c r="R78" i="15" s="1"/>
  <c r="P81" i="15"/>
  <c r="P80" i="15"/>
  <c r="P79" i="15" s="1"/>
  <c r="P78" i="15" s="1"/>
  <c r="AU65" i="1" s="1"/>
  <c r="BK81" i="15"/>
  <c r="BK80" i="15" s="1"/>
  <c r="J81" i="15"/>
  <c r="BE81" i="15" s="1"/>
  <c r="F72" i="15"/>
  <c r="E70" i="15"/>
  <c r="F49" i="15"/>
  <c r="E47" i="15"/>
  <c r="J21" i="15"/>
  <c r="E21" i="15"/>
  <c r="J74" i="15" s="1"/>
  <c r="J20" i="15"/>
  <c r="J18" i="15"/>
  <c r="E18" i="15"/>
  <c r="F52" i="15" s="1"/>
  <c r="F75" i="15"/>
  <c r="J17" i="15"/>
  <c r="J15" i="15"/>
  <c r="E15" i="15"/>
  <c r="F74" i="15" s="1"/>
  <c r="F51" i="15"/>
  <c r="J14" i="15"/>
  <c r="J12" i="15"/>
  <c r="J72" i="15" s="1"/>
  <c r="J49" i="15"/>
  <c r="E7" i="15"/>
  <c r="E45" i="15" s="1"/>
  <c r="E68" i="15"/>
  <c r="AY64" i="1"/>
  <c r="AX64" i="1"/>
  <c r="BI161" i="14"/>
  <c r="BH161" i="14"/>
  <c r="BG161" i="14"/>
  <c r="BF161" i="14"/>
  <c r="T161" i="14"/>
  <c r="R161" i="14"/>
  <c r="P161" i="14"/>
  <c r="BK161" i="14"/>
  <c r="J161" i="14"/>
  <c r="BE161" i="14" s="1"/>
  <c r="BI159" i="14"/>
  <c r="BH159" i="14"/>
  <c r="BG159" i="14"/>
  <c r="BF159" i="14"/>
  <c r="T159" i="14"/>
  <c r="R159" i="14"/>
  <c r="P159" i="14"/>
  <c r="BK159" i="14"/>
  <c r="J159" i="14"/>
  <c r="BE159" i="14" s="1"/>
  <c r="BI157" i="14"/>
  <c r="BH157" i="14"/>
  <c r="BG157" i="14"/>
  <c r="BF157" i="14"/>
  <c r="T157" i="14"/>
  <c r="R157" i="14"/>
  <c r="P157" i="14"/>
  <c r="BK157" i="14"/>
  <c r="J157" i="14"/>
  <c r="BE157" i="14" s="1"/>
  <c r="BI155" i="14"/>
  <c r="BH155" i="14"/>
  <c r="BG155" i="14"/>
  <c r="BF155" i="14"/>
  <c r="T155" i="14"/>
  <c r="R155" i="14"/>
  <c r="P155" i="14"/>
  <c r="BK155" i="14"/>
  <c r="J155" i="14"/>
  <c r="BE155" i="14" s="1"/>
  <c r="BI153" i="14"/>
  <c r="BH153" i="14"/>
  <c r="BG153" i="14"/>
  <c r="BF153" i="14"/>
  <c r="T153" i="14"/>
  <c r="R153" i="14"/>
  <c r="P153" i="14"/>
  <c r="BK153" i="14"/>
  <c r="J153" i="14"/>
  <c r="BE153" i="14" s="1"/>
  <c r="BI151" i="14"/>
  <c r="BH151" i="14"/>
  <c r="BG151" i="14"/>
  <c r="BF151" i="14"/>
  <c r="T151" i="14"/>
  <c r="R151" i="14"/>
  <c r="P151" i="14"/>
  <c r="BK151" i="14"/>
  <c r="J151" i="14"/>
  <c r="BE151" i="14" s="1"/>
  <c r="BI149" i="14"/>
  <c r="BH149" i="14"/>
  <c r="BG149" i="14"/>
  <c r="BF149" i="14"/>
  <c r="T149" i="14"/>
  <c r="R149" i="14"/>
  <c r="P149" i="14"/>
  <c r="BK149" i="14"/>
  <c r="J149" i="14"/>
  <c r="BE149" i="14" s="1"/>
  <c r="BI147" i="14"/>
  <c r="BH147" i="14"/>
  <c r="BG147" i="14"/>
  <c r="BF147" i="14"/>
  <c r="T147" i="14"/>
  <c r="R147" i="14"/>
  <c r="P147" i="14"/>
  <c r="BK147" i="14"/>
  <c r="J147" i="14"/>
  <c r="BE147" i="14" s="1"/>
  <c r="BI145" i="14"/>
  <c r="BH145" i="14"/>
  <c r="BG145" i="14"/>
  <c r="BF145" i="14"/>
  <c r="T145" i="14"/>
  <c r="R145" i="14"/>
  <c r="P145" i="14"/>
  <c r="BK145" i="14"/>
  <c r="J145" i="14"/>
  <c r="BE145" i="14" s="1"/>
  <c r="BI143" i="14"/>
  <c r="BH143" i="14"/>
  <c r="BG143" i="14"/>
  <c r="BF143" i="14"/>
  <c r="T143" i="14"/>
  <c r="R143" i="14"/>
  <c r="P143" i="14"/>
  <c r="BK143" i="14"/>
  <c r="J143" i="14"/>
  <c r="BE143" i="14" s="1"/>
  <c r="BI141" i="14"/>
  <c r="BH141" i="14"/>
  <c r="BG141" i="14"/>
  <c r="BF141" i="14"/>
  <c r="T141" i="14"/>
  <c r="R141" i="14"/>
  <c r="P141" i="14"/>
  <c r="BK141" i="14"/>
  <c r="J141" i="14"/>
  <c r="BE141" i="14" s="1"/>
  <c r="BI139" i="14"/>
  <c r="BH139" i="14"/>
  <c r="BG139" i="14"/>
  <c r="BF139" i="14"/>
  <c r="T139" i="14"/>
  <c r="R139" i="14"/>
  <c r="P139" i="14"/>
  <c r="BK139" i="14"/>
  <c r="J139" i="14"/>
  <c r="BE139" i="14" s="1"/>
  <c r="BI137" i="14"/>
  <c r="BH137" i="14"/>
  <c r="BG137" i="14"/>
  <c r="BF137" i="14"/>
  <c r="T137" i="14"/>
  <c r="R137" i="14"/>
  <c r="P137" i="14"/>
  <c r="BK137" i="14"/>
  <c r="J137" i="14"/>
  <c r="BE137" i="14" s="1"/>
  <c r="BI135" i="14"/>
  <c r="BH135" i="14"/>
  <c r="BG135" i="14"/>
  <c r="BF135" i="14"/>
  <c r="T135" i="14"/>
  <c r="T134" i="14" s="1"/>
  <c r="R135" i="14"/>
  <c r="R134" i="14" s="1"/>
  <c r="P135" i="14"/>
  <c r="P134" i="14" s="1"/>
  <c r="BK135" i="14"/>
  <c r="BK134" i="14" s="1"/>
  <c r="J134" i="14" s="1"/>
  <c r="J61" i="14" s="1"/>
  <c r="J135" i="14"/>
  <c r="BE135" i="14"/>
  <c r="BI132" i="14"/>
  <c r="BH132" i="14"/>
  <c r="BG132" i="14"/>
  <c r="BF132" i="14"/>
  <c r="T132" i="14"/>
  <c r="R132" i="14"/>
  <c r="P132" i="14"/>
  <c r="BK132" i="14"/>
  <c r="J132" i="14"/>
  <c r="BE132" i="14" s="1"/>
  <c r="BI128" i="14"/>
  <c r="BH128" i="14"/>
  <c r="BG128" i="14"/>
  <c r="BF128" i="14"/>
  <c r="T128" i="14"/>
  <c r="R128" i="14"/>
  <c r="P128" i="14"/>
  <c r="BK128" i="14"/>
  <c r="J128" i="14"/>
  <c r="BE128" i="14" s="1"/>
  <c r="BI126" i="14"/>
  <c r="BH126" i="14"/>
  <c r="BG126" i="14"/>
  <c r="BF126" i="14"/>
  <c r="T126" i="14"/>
  <c r="R126" i="14"/>
  <c r="P126" i="14"/>
  <c r="BK126" i="14"/>
  <c r="J126" i="14"/>
  <c r="BE126" i="14" s="1"/>
  <c r="BI124" i="14"/>
  <c r="BH124" i="14"/>
  <c r="BG124" i="14"/>
  <c r="BF124" i="14"/>
  <c r="T124" i="14"/>
  <c r="R124" i="14"/>
  <c r="P124" i="14"/>
  <c r="BK124" i="14"/>
  <c r="J124" i="14"/>
  <c r="BE124" i="14" s="1"/>
  <c r="BI120" i="14"/>
  <c r="BH120" i="14"/>
  <c r="BG120" i="14"/>
  <c r="BF120" i="14"/>
  <c r="T120" i="14"/>
  <c r="R120" i="14"/>
  <c r="P120" i="14"/>
  <c r="BK120" i="14"/>
  <c r="J120" i="14"/>
  <c r="BE120" i="14" s="1"/>
  <c r="BI118" i="14"/>
  <c r="BH118" i="14"/>
  <c r="BG118" i="14"/>
  <c r="BF118" i="14"/>
  <c r="T118" i="14"/>
  <c r="R118" i="14"/>
  <c r="P118" i="14"/>
  <c r="BK118" i="14"/>
  <c r="J118" i="14"/>
  <c r="BE118" i="14" s="1"/>
  <c r="BI116" i="14"/>
  <c r="BH116" i="14"/>
  <c r="BG116" i="14"/>
  <c r="BF116" i="14"/>
  <c r="T116" i="14"/>
  <c r="R116" i="14"/>
  <c r="P116" i="14"/>
  <c r="BK116" i="14"/>
  <c r="J116" i="14"/>
  <c r="BE116" i="14" s="1"/>
  <c r="BI114" i="14"/>
  <c r="BH114" i="14"/>
  <c r="BG114" i="14"/>
  <c r="BF114" i="14"/>
  <c r="T114" i="14"/>
  <c r="R114" i="14"/>
  <c r="P114" i="14"/>
  <c r="BK114" i="14"/>
  <c r="J114" i="14"/>
  <c r="BE114" i="14" s="1"/>
  <c r="BI112" i="14"/>
  <c r="BH112" i="14"/>
  <c r="BG112" i="14"/>
  <c r="BF112" i="14"/>
  <c r="T112" i="14"/>
  <c r="R112" i="14"/>
  <c r="P112" i="14"/>
  <c r="BK112" i="14"/>
  <c r="J112" i="14"/>
  <c r="BE112" i="14" s="1"/>
  <c r="BI110" i="14"/>
  <c r="BH110" i="14"/>
  <c r="BG110" i="14"/>
  <c r="BF110" i="14"/>
  <c r="T110" i="14"/>
  <c r="R110" i="14"/>
  <c r="P110" i="14"/>
  <c r="BK110" i="14"/>
  <c r="J110" i="14"/>
  <c r="BE110" i="14" s="1"/>
  <c r="BI106" i="14"/>
  <c r="BH106" i="14"/>
  <c r="BG106" i="14"/>
  <c r="BF106" i="14"/>
  <c r="T106" i="14"/>
  <c r="R106" i="14"/>
  <c r="P106" i="14"/>
  <c r="BK106" i="14"/>
  <c r="J106" i="14"/>
  <c r="BE106" i="14" s="1"/>
  <c r="BI104" i="14"/>
  <c r="BH104" i="14"/>
  <c r="BG104" i="14"/>
  <c r="BF104" i="14"/>
  <c r="T104" i="14"/>
  <c r="R104" i="14"/>
  <c r="P104" i="14"/>
  <c r="BK104" i="14"/>
  <c r="J104" i="14"/>
  <c r="BE104" i="14" s="1"/>
  <c r="BI100" i="14"/>
  <c r="BH100" i="14"/>
  <c r="BG100" i="14"/>
  <c r="BF100" i="14"/>
  <c r="T100" i="14"/>
  <c r="R100" i="14"/>
  <c r="P100" i="14"/>
  <c r="BK100" i="14"/>
  <c r="J100" i="14"/>
  <c r="BE100" i="14" s="1"/>
  <c r="BI98" i="14"/>
  <c r="BH98" i="14"/>
  <c r="BG98" i="14"/>
  <c r="BF98" i="14"/>
  <c r="T98" i="14"/>
  <c r="T97" i="14" s="1"/>
  <c r="R98" i="14"/>
  <c r="R97" i="14" s="1"/>
  <c r="P98" i="14"/>
  <c r="P97" i="14" s="1"/>
  <c r="BK98" i="14"/>
  <c r="BK97" i="14" s="1"/>
  <c r="J97" i="14" s="1"/>
  <c r="J60" i="14" s="1"/>
  <c r="J98" i="14"/>
  <c r="BE98" i="14"/>
  <c r="BI95" i="14"/>
  <c r="BH95" i="14"/>
  <c r="BG95" i="14"/>
  <c r="BF95" i="14"/>
  <c r="T95" i="14"/>
  <c r="T94" i="14" s="1"/>
  <c r="R95" i="14"/>
  <c r="R94" i="14" s="1"/>
  <c r="P95" i="14"/>
  <c r="P94" i="14" s="1"/>
  <c r="BK95" i="14"/>
  <c r="BK94" i="14" s="1"/>
  <c r="J95" i="14"/>
  <c r="BE95" i="14"/>
  <c r="BI92" i="14"/>
  <c r="BH92" i="14"/>
  <c r="BG92" i="14"/>
  <c r="BF92" i="14"/>
  <c r="T92" i="14"/>
  <c r="R92" i="14"/>
  <c r="P92" i="14"/>
  <c r="BK92" i="14"/>
  <c r="J92" i="14"/>
  <c r="BE92" i="14" s="1"/>
  <c r="BI90" i="14"/>
  <c r="BH90" i="14"/>
  <c r="BG90" i="14"/>
  <c r="BF90" i="14"/>
  <c r="T90" i="14"/>
  <c r="R90" i="14"/>
  <c r="P90" i="14"/>
  <c r="BK90" i="14"/>
  <c r="J90" i="14"/>
  <c r="BE90" i="14" s="1"/>
  <c r="BI88" i="14"/>
  <c r="BH88" i="14"/>
  <c r="BG88" i="14"/>
  <c r="BF88" i="14"/>
  <c r="T88" i="14"/>
  <c r="R88" i="14"/>
  <c r="P88" i="14"/>
  <c r="BK88" i="14"/>
  <c r="J88" i="14"/>
  <c r="BE88" i="14" s="1"/>
  <c r="BI86" i="14"/>
  <c r="BH86" i="14"/>
  <c r="BG86" i="14"/>
  <c r="BF86" i="14"/>
  <c r="T86" i="14"/>
  <c r="R86" i="14"/>
  <c r="P86" i="14"/>
  <c r="BK86" i="14"/>
  <c r="J86" i="14"/>
  <c r="BE86" i="14" s="1"/>
  <c r="BI84" i="14"/>
  <c r="F34" i="14" s="1"/>
  <c r="BD64" i="1" s="1"/>
  <c r="BH84" i="14"/>
  <c r="F33" i="14"/>
  <c r="BC64" i="1" s="1"/>
  <c r="BG84" i="14"/>
  <c r="F32" i="14" s="1"/>
  <c r="BB64" i="1" s="1"/>
  <c r="BF84" i="14"/>
  <c r="J31" i="14"/>
  <c r="AW64" i="1" s="1"/>
  <c r="F31" i="14"/>
  <c r="BA64" i="1" s="1"/>
  <c r="T84" i="14"/>
  <c r="T83" i="14" s="1"/>
  <c r="R84" i="14"/>
  <c r="R83" i="14" s="1"/>
  <c r="R82" i="14" s="1"/>
  <c r="R81" i="14" s="1"/>
  <c r="P84" i="14"/>
  <c r="P83" i="14" s="1"/>
  <c r="BK84" i="14"/>
  <c r="BK83" i="14"/>
  <c r="J83" i="14" s="1"/>
  <c r="J58" i="14" s="1"/>
  <c r="J84" i="14"/>
  <c r="BE84" i="14"/>
  <c r="F75" i="14"/>
  <c r="E73" i="14"/>
  <c r="F49" i="14"/>
  <c r="E47" i="14"/>
  <c r="J21" i="14"/>
  <c r="E21" i="14"/>
  <c r="J51" i="14" s="1"/>
  <c r="J77" i="14"/>
  <c r="J20" i="14"/>
  <c r="J18" i="14"/>
  <c r="E18" i="14"/>
  <c r="F78" i="14" s="1"/>
  <c r="F52" i="14"/>
  <c r="J17" i="14"/>
  <c r="J15" i="14"/>
  <c r="E15" i="14"/>
  <c r="F77" i="14"/>
  <c r="F51" i="14"/>
  <c r="J14" i="14"/>
  <c r="J12" i="14"/>
  <c r="J75" i="14"/>
  <c r="J49" i="14"/>
  <c r="E7" i="14"/>
  <c r="E71" i="14" s="1"/>
  <c r="E45" i="14"/>
  <c r="AY63" i="1"/>
  <c r="AX63" i="1"/>
  <c r="BI538" i="13"/>
  <c r="BH538" i="13"/>
  <c r="BG538" i="13"/>
  <c r="BF538" i="13"/>
  <c r="T538" i="13"/>
  <c r="R538" i="13"/>
  <c r="P538" i="13"/>
  <c r="BK538" i="13"/>
  <c r="J538" i="13"/>
  <c r="BE538" i="13"/>
  <c r="BI536" i="13"/>
  <c r="BH536" i="13"/>
  <c r="BG536" i="13"/>
  <c r="BF536" i="13"/>
  <c r="T536" i="13"/>
  <c r="R536" i="13"/>
  <c r="P536" i="13"/>
  <c r="BK536" i="13"/>
  <c r="J536" i="13"/>
  <c r="BE536" i="13"/>
  <c r="BI534" i="13"/>
  <c r="BH534" i="13"/>
  <c r="BG534" i="13"/>
  <c r="BF534" i="13"/>
  <c r="T534" i="13"/>
  <c r="R534" i="13"/>
  <c r="P534" i="13"/>
  <c r="BK534" i="13"/>
  <c r="J534" i="13"/>
  <c r="BE534" i="13"/>
  <c r="BI532" i="13"/>
  <c r="BH532" i="13"/>
  <c r="BG532" i="13"/>
  <c r="BF532" i="13"/>
  <c r="T532" i="13"/>
  <c r="R532" i="13"/>
  <c r="P532" i="13"/>
  <c r="BK532" i="13"/>
  <c r="J532" i="13"/>
  <c r="BE532" i="13"/>
  <c r="BI530" i="13"/>
  <c r="BH530" i="13"/>
  <c r="BG530" i="13"/>
  <c r="BF530" i="13"/>
  <c r="T530" i="13"/>
  <c r="R530" i="13"/>
  <c r="P530" i="13"/>
  <c r="BK530" i="13"/>
  <c r="J530" i="13"/>
  <c r="BE530" i="13"/>
  <c r="BI528" i="13"/>
  <c r="BH528" i="13"/>
  <c r="BG528" i="13"/>
  <c r="BF528" i="13"/>
  <c r="T528" i="13"/>
  <c r="R528" i="13"/>
  <c r="P528" i="13"/>
  <c r="BK528" i="13"/>
  <c r="J528" i="13"/>
  <c r="BE528" i="13"/>
  <c r="BI526" i="13"/>
  <c r="BH526" i="13"/>
  <c r="BG526" i="13"/>
  <c r="BF526" i="13"/>
  <c r="T526" i="13"/>
  <c r="R526" i="13"/>
  <c r="P526" i="13"/>
  <c r="BK526" i="13"/>
  <c r="J526" i="13"/>
  <c r="BE526" i="13"/>
  <c r="BI524" i="13"/>
  <c r="BH524" i="13"/>
  <c r="BG524" i="13"/>
  <c r="BF524" i="13"/>
  <c r="T524" i="13"/>
  <c r="R524" i="13"/>
  <c r="P524" i="13"/>
  <c r="BK524" i="13"/>
  <c r="J524" i="13"/>
  <c r="BE524" i="13"/>
  <c r="BI522" i="13"/>
  <c r="BH522" i="13"/>
  <c r="BG522" i="13"/>
  <c r="BF522" i="13"/>
  <c r="T522" i="13"/>
  <c r="R522" i="13"/>
  <c r="P522" i="13"/>
  <c r="BK522" i="13"/>
  <c r="J522" i="13"/>
  <c r="BE522" i="13"/>
  <c r="BI520" i="13"/>
  <c r="BH520" i="13"/>
  <c r="BG520" i="13"/>
  <c r="BF520" i="13"/>
  <c r="T520" i="13"/>
  <c r="R520" i="13"/>
  <c r="P520" i="13"/>
  <c r="BK520" i="13"/>
  <c r="J520" i="13"/>
  <c r="BE520" i="13"/>
  <c r="BI518" i="13"/>
  <c r="BH518" i="13"/>
  <c r="BG518" i="13"/>
  <c r="BF518" i="13"/>
  <c r="T518" i="13"/>
  <c r="R518" i="13"/>
  <c r="P518" i="13"/>
  <c r="BK518" i="13"/>
  <c r="J518" i="13"/>
  <c r="BE518" i="13"/>
  <c r="BI516" i="13"/>
  <c r="BH516" i="13"/>
  <c r="BG516" i="13"/>
  <c r="BF516" i="13"/>
  <c r="T516" i="13"/>
  <c r="R516" i="13"/>
  <c r="P516" i="13"/>
  <c r="BK516" i="13"/>
  <c r="J516" i="13"/>
  <c r="BE516" i="13"/>
  <c r="BI514" i="13"/>
  <c r="BH514" i="13"/>
  <c r="BG514" i="13"/>
  <c r="BF514" i="13"/>
  <c r="T514" i="13"/>
  <c r="R514" i="13"/>
  <c r="R509" i="13" s="1"/>
  <c r="P514" i="13"/>
  <c r="BK514" i="13"/>
  <c r="J514" i="13"/>
  <c r="BE514" i="13"/>
  <c r="BI512" i="13"/>
  <c r="BH512" i="13"/>
  <c r="BG512" i="13"/>
  <c r="BF512" i="13"/>
  <c r="T512" i="13"/>
  <c r="R512" i="13"/>
  <c r="P512" i="13"/>
  <c r="BK512" i="13"/>
  <c r="BK509" i="13" s="1"/>
  <c r="J509" i="13" s="1"/>
  <c r="J63" i="13" s="1"/>
  <c r="J512" i="13"/>
  <c r="BE512" i="13"/>
  <c r="BI510" i="13"/>
  <c r="BH510" i="13"/>
  <c r="BG510" i="13"/>
  <c r="BF510" i="13"/>
  <c r="T510" i="13"/>
  <c r="T509" i="13"/>
  <c r="R510" i="13"/>
  <c r="P510" i="13"/>
  <c r="P509" i="13"/>
  <c r="BK510" i="13"/>
  <c r="J510" i="13"/>
  <c r="BE510" i="13" s="1"/>
  <c r="BI507" i="13"/>
  <c r="BH507" i="13"/>
  <c r="BG507" i="13"/>
  <c r="BF507" i="13"/>
  <c r="T507" i="13"/>
  <c r="R507" i="13"/>
  <c r="P507" i="13"/>
  <c r="BK507" i="13"/>
  <c r="J507" i="13"/>
  <c r="BE507" i="13"/>
  <c r="BI505" i="13"/>
  <c r="BH505" i="13"/>
  <c r="BG505" i="13"/>
  <c r="BF505" i="13"/>
  <c r="T505" i="13"/>
  <c r="R505" i="13"/>
  <c r="P505" i="13"/>
  <c r="BK505" i="13"/>
  <c r="J505" i="13"/>
  <c r="BE505" i="13"/>
  <c r="BI503" i="13"/>
  <c r="BH503" i="13"/>
  <c r="BG503" i="13"/>
  <c r="BF503" i="13"/>
  <c r="T503" i="13"/>
  <c r="R503" i="13"/>
  <c r="P503" i="13"/>
  <c r="BK503" i="13"/>
  <c r="J503" i="13"/>
  <c r="BE503" i="13"/>
  <c r="BI501" i="13"/>
  <c r="BH501" i="13"/>
  <c r="BG501" i="13"/>
  <c r="BF501" i="13"/>
  <c r="T501" i="13"/>
  <c r="R501" i="13"/>
  <c r="P501" i="13"/>
  <c r="BK501" i="13"/>
  <c r="J501" i="13"/>
  <c r="BE501" i="13"/>
  <c r="BI499" i="13"/>
  <c r="BH499" i="13"/>
  <c r="BG499" i="13"/>
  <c r="BF499" i="13"/>
  <c r="T499" i="13"/>
  <c r="R499" i="13"/>
  <c r="P499" i="13"/>
  <c r="BK499" i="13"/>
  <c r="J499" i="13"/>
  <c r="BE499" i="13"/>
  <c r="BI497" i="13"/>
  <c r="BH497" i="13"/>
  <c r="BG497" i="13"/>
  <c r="BF497" i="13"/>
  <c r="T497" i="13"/>
  <c r="R497" i="13"/>
  <c r="P497" i="13"/>
  <c r="BK497" i="13"/>
  <c r="J497" i="13"/>
  <c r="BE497" i="13"/>
  <c r="BI495" i="13"/>
  <c r="BH495" i="13"/>
  <c r="BG495" i="13"/>
  <c r="BF495" i="13"/>
  <c r="T495" i="13"/>
  <c r="R495" i="13"/>
  <c r="P495" i="13"/>
  <c r="BK495" i="13"/>
  <c r="J495" i="13"/>
  <c r="BE495" i="13"/>
  <c r="BI493" i="13"/>
  <c r="BH493" i="13"/>
  <c r="BG493" i="13"/>
  <c r="BF493" i="13"/>
  <c r="T493" i="13"/>
  <c r="R493" i="13"/>
  <c r="P493" i="13"/>
  <c r="BK493" i="13"/>
  <c r="J493" i="13"/>
  <c r="BE493" i="13"/>
  <c r="BI491" i="13"/>
  <c r="BH491" i="13"/>
  <c r="BG491" i="13"/>
  <c r="BF491" i="13"/>
  <c r="T491" i="13"/>
  <c r="R491" i="13"/>
  <c r="P491" i="13"/>
  <c r="BK491" i="13"/>
  <c r="J491" i="13"/>
  <c r="BE491" i="13"/>
  <c r="BI489" i="13"/>
  <c r="BH489" i="13"/>
  <c r="BG489" i="13"/>
  <c r="BF489" i="13"/>
  <c r="T489" i="13"/>
  <c r="R489" i="13"/>
  <c r="P489" i="13"/>
  <c r="BK489" i="13"/>
  <c r="J489" i="13"/>
  <c r="BE489" i="13"/>
  <c r="BI487" i="13"/>
  <c r="BH487" i="13"/>
  <c r="BG487" i="13"/>
  <c r="BF487" i="13"/>
  <c r="T487" i="13"/>
  <c r="R487" i="13"/>
  <c r="P487" i="13"/>
  <c r="BK487" i="13"/>
  <c r="J487" i="13"/>
  <c r="BE487" i="13"/>
  <c r="BI485" i="13"/>
  <c r="BH485" i="13"/>
  <c r="BG485" i="13"/>
  <c r="BF485" i="13"/>
  <c r="T485" i="13"/>
  <c r="R485" i="13"/>
  <c r="P485" i="13"/>
  <c r="BK485" i="13"/>
  <c r="J485" i="13"/>
  <c r="BE485" i="13"/>
  <c r="BI483" i="13"/>
  <c r="BH483" i="13"/>
  <c r="BG483" i="13"/>
  <c r="BF483" i="13"/>
  <c r="T483" i="13"/>
  <c r="R483" i="13"/>
  <c r="P483" i="13"/>
  <c r="BK483" i="13"/>
  <c r="J483" i="13"/>
  <c r="BE483" i="13"/>
  <c r="BI481" i="13"/>
  <c r="BH481" i="13"/>
  <c r="BG481" i="13"/>
  <c r="BF481" i="13"/>
  <c r="T481" i="13"/>
  <c r="R481" i="13"/>
  <c r="P481" i="13"/>
  <c r="BK481" i="13"/>
  <c r="J481" i="13"/>
  <c r="BE481" i="13"/>
  <c r="BI479" i="13"/>
  <c r="BH479" i="13"/>
  <c r="BG479" i="13"/>
  <c r="BF479" i="13"/>
  <c r="T479" i="13"/>
  <c r="R479" i="13"/>
  <c r="P479" i="13"/>
  <c r="BK479" i="13"/>
  <c r="J479" i="13"/>
  <c r="BE479" i="13"/>
  <c r="BI477" i="13"/>
  <c r="BH477" i="13"/>
  <c r="BG477" i="13"/>
  <c r="BF477" i="13"/>
  <c r="T477" i="13"/>
  <c r="R477" i="13"/>
  <c r="P477" i="13"/>
  <c r="BK477" i="13"/>
  <c r="J477" i="13"/>
  <c r="BE477" i="13"/>
  <c r="BI475" i="13"/>
  <c r="BH475" i="13"/>
  <c r="BG475" i="13"/>
  <c r="BF475" i="13"/>
  <c r="T475" i="13"/>
  <c r="R475" i="13"/>
  <c r="P475" i="13"/>
  <c r="BK475" i="13"/>
  <c r="J475" i="13"/>
  <c r="BE475" i="13"/>
  <c r="BI473" i="13"/>
  <c r="BH473" i="13"/>
  <c r="BG473" i="13"/>
  <c r="BF473" i="13"/>
  <c r="T473" i="13"/>
  <c r="R473" i="13"/>
  <c r="P473" i="13"/>
  <c r="BK473" i="13"/>
  <c r="J473" i="13"/>
  <c r="BE473" i="13"/>
  <c r="BI471" i="13"/>
  <c r="BH471" i="13"/>
  <c r="BG471" i="13"/>
  <c r="BF471" i="13"/>
  <c r="T471" i="13"/>
  <c r="R471" i="13"/>
  <c r="P471" i="13"/>
  <c r="BK471" i="13"/>
  <c r="J471" i="13"/>
  <c r="BE471" i="13"/>
  <c r="BI469" i="13"/>
  <c r="BH469" i="13"/>
  <c r="BG469" i="13"/>
  <c r="BF469" i="13"/>
  <c r="T469" i="13"/>
  <c r="R469" i="13"/>
  <c r="P469" i="13"/>
  <c r="BK469" i="13"/>
  <c r="J469" i="13"/>
  <c r="BE469" i="13"/>
  <c r="BI467" i="13"/>
  <c r="BH467" i="13"/>
  <c r="BG467" i="13"/>
  <c r="BF467" i="13"/>
  <c r="T467" i="13"/>
  <c r="R467" i="13"/>
  <c r="P467" i="13"/>
  <c r="BK467" i="13"/>
  <c r="J467" i="13"/>
  <c r="BE467" i="13"/>
  <c r="BI465" i="13"/>
  <c r="BH465" i="13"/>
  <c r="BG465" i="13"/>
  <c r="BF465" i="13"/>
  <c r="T465" i="13"/>
  <c r="R465" i="13"/>
  <c r="P465" i="13"/>
  <c r="BK465" i="13"/>
  <c r="J465" i="13"/>
  <c r="BE465" i="13"/>
  <c r="BI463" i="13"/>
  <c r="BH463" i="13"/>
  <c r="BG463" i="13"/>
  <c r="BF463" i="13"/>
  <c r="T463" i="13"/>
  <c r="R463" i="13"/>
  <c r="P463" i="13"/>
  <c r="BK463" i="13"/>
  <c r="J463" i="13"/>
  <c r="BE463" i="13"/>
  <c r="BI461" i="13"/>
  <c r="BH461" i="13"/>
  <c r="BG461" i="13"/>
  <c r="BF461" i="13"/>
  <c r="T461" i="13"/>
  <c r="R461" i="13"/>
  <c r="P461" i="13"/>
  <c r="BK461" i="13"/>
  <c r="J461" i="13"/>
  <c r="BE461" i="13"/>
  <c r="BI459" i="13"/>
  <c r="BH459" i="13"/>
  <c r="BG459" i="13"/>
  <c r="BF459" i="13"/>
  <c r="T459" i="13"/>
  <c r="R459" i="13"/>
  <c r="P459" i="13"/>
  <c r="BK459" i="13"/>
  <c r="J459" i="13"/>
  <c r="BE459" i="13"/>
  <c r="BI457" i="13"/>
  <c r="BH457" i="13"/>
  <c r="BG457" i="13"/>
  <c r="BF457" i="13"/>
  <c r="T457" i="13"/>
  <c r="R457" i="13"/>
  <c r="P457" i="13"/>
  <c r="BK457" i="13"/>
  <c r="J457" i="13"/>
  <c r="BE457" i="13"/>
  <c r="BI455" i="13"/>
  <c r="BH455" i="13"/>
  <c r="BG455" i="13"/>
  <c r="BF455" i="13"/>
  <c r="T455" i="13"/>
  <c r="R455" i="13"/>
  <c r="P455" i="13"/>
  <c r="BK455" i="13"/>
  <c r="J455" i="13"/>
  <c r="BE455" i="13"/>
  <c r="BI453" i="13"/>
  <c r="BH453" i="13"/>
  <c r="BG453" i="13"/>
  <c r="BF453" i="13"/>
  <c r="T453" i="13"/>
  <c r="R453" i="13"/>
  <c r="P453" i="13"/>
  <c r="BK453" i="13"/>
  <c r="J453" i="13"/>
  <c r="BE453" i="13"/>
  <c r="BI451" i="13"/>
  <c r="BH451" i="13"/>
  <c r="BG451" i="13"/>
  <c r="BF451" i="13"/>
  <c r="T451" i="13"/>
  <c r="R451" i="13"/>
  <c r="P451" i="13"/>
  <c r="BK451" i="13"/>
  <c r="J451" i="13"/>
  <c r="BE451" i="13"/>
  <c r="BI449" i="13"/>
  <c r="BH449" i="13"/>
  <c r="BG449" i="13"/>
  <c r="BF449" i="13"/>
  <c r="T449" i="13"/>
  <c r="R449" i="13"/>
  <c r="P449" i="13"/>
  <c r="BK449" i="13"/>
  <c r="J449" i="13"/>
  <c r="BE449" i="13"/>
  <c r="BI447" i="13"/>
  <c r="BH447" i="13"/>
  <c r="BG447" i="13"/>
  <c r="BF447" i="13"/>
  <c r="T447" i="13"/>
  <c r="R447" i="13"/>
  <c r="P447" i="13"/>
  <c r="BK447" i="13"/>
  <c r="J447" i="13"/>
  <c r="BE447" i="13"/>
  <c r="BI445" i="13"/>
  <c r="BH445" i="13"/>
  <c r="BG445" i="13"/>
  <c r="BF445" i="13"/>
  <c r="T445" i="13"/>
  <c r="R445" i="13"/>
  <c r="P445" i="13"/>
  <c r="BK445" i="13"/>
  <c r="J445" i="13"/>
  <c r="BE445" i="13"/>
  <c r="BI443" i="13"/>
  <c r="BH443" i="13"/>
  <c r="BG443" i="13"/>
  <c r="BF443" i="13"/>
  <c r="T443" i="13"/>
  <c r="R443" i="13"/>
  <c r="P443" i="13"/>
  <c r="BK443" i="13"/>
  <c r="J443" i="13"/>
  <c r="BE443" i="13"/>
  <c r="BI441" i="13"/>
  <c r="BH441" i="13"/>
  <c r="BG441" i="13"/>
  <c r="BF441" i="13"/>
  <c r="T441" i="13"/>
  <c r="R441" i="13"/>
  <c r="P441" i="13"/>
  <c r="BK441" i="13"/>
  <c r="J441" i="13"/>
  <c r="BE441" i="13"/>
  <c r="BI439" i="13"/>
  <c r="BH439" i="13"/>
  <c r="BG439" i="13"/>
  <c r="BF439" i="13"/>
  <c r="T439" i="13"/>
  <c r="R439" i="13"/>
  <c r="P439" i="13"/>
  <c r="BK439" i="13"/>
  <c r="J439" i="13"/>
  <c r="BE439" i="13"/>
  <c r="BI437" i="13"/>
  <c r="BH437" i="13"/>
  <c r="BG437" i="13"/>
  <c r="BF437" i="13"/>
  <c r="T437" i="13"/>
  <c r="R437" i="13"/>
  <c r="P437" i="13"/>
  <c r="BK437" i="13"/>
  <c r="J437" i="13"/>
  <c r="BE437" i="13"/>
  <c r="BI435" i="13"/>
  <c r="BH435" i="13"/>
  <c r="BG435" i="13"/>
  <c r="BF435" i="13"/>
  <c r="T435" i="13"/>
  <c r="R435" i="13"/>
  <c r="P435" i="13"/>
  <c r="BK435" i="13"/>
  <c r="J435" i="13"/>
  <c r="BE435" i="13"/>
  <c r="BI433" i="13"/>
  <c r="BH433" i="13"/>
  <c r="BG433" i="13"/>
  <c r="BF433" i="13"/>
  <c r="T433" i="13"/>
  <c r="R433" i="13"/>
  <c r="P433" i="13"/>
  <c r="BK433" i="13"/>
  <c r="J433" i="13"/>
  <c r="BE433" i="13"/>
  <c r="BI431" i="13"/>
  <c r="BH431" i="13"/>
  <c r="BG431" i="13"/>
  <c r="BF431" i="13"/>
  <c r="T431" i="13"/>
  <c r="R431" i="13"/>
  <c r="P431" i="13"/>
  <c r="BK431" i="13"/>
  <c r="J431" i="13"/>
  <c r="BE431" i="13"/>
  <c r="BI429" i="13"/>
  <c r="BH429" i="13"/>
  <c r="BG429" i="13"/>
  <c r="BF429" i="13"/>
  <c r="T429" i="13"/>
  <c r="R429" i="13"/>
  <c r="P429" i="13"/>
  <c r="BK429" i="13"/>
  <c r="J429" i="13"/>
  <c r="BE429" i="13"/>
  <c r="BI427" i="13"/>
  <c r="BH427" i="13"/>
  <c r="BG427" i="13"/>
  <c r="BF427" i="13"/>
  <c r="T427" i="13"/>
  <c r="R427" i="13"/>
  <c r="P427" i="13"/>
  <c r="BK427" i="13"/>
  <c r="J427" i="13"/>
  <c r="BE427" i="13"/>
  <c r="BI425" i="13"/>
  <c r="BH425" i="13"/>
  <c r="BG425" i="13"/>
  <c r="BF425" i="13"/>
  <c r="T425" i="13"/>
  <c r="R425" i="13"/>
  <c r="P425" i="13"/>
  <c r="BK425" i="13"/>
  <c r="J425" i="13"/>
  <c r="BE425" i="13"/>
  <c r="BI423" i="13"/>
  <c r="BH423" i="13"/>
  <c r="BG423" i="13"/>
  <c r="BF423" i="13"/>
  <c r="T423" i="13"/>
  <c r="R423" i="13"/>
  <c r="P423" i="13"/>
  <c r="BK423" i="13"/>
  <c r="J423" i="13"/>
  <c r="BE423" i="13"/>
  <c r="BI421" i="13"/>
  <c r="BH421" i="13"/>
  <c r="BG421" i="13"/>
  <c r="BF421" i="13"/>
  <c r="T421" i="13"/>
  <c r="R421" i="13"/>
  <c r="P421" i="13"/>
  <c r="BK421" i="13"/>
  <c r="J421" i="13"/>
  <c r="BE421" i="13"/>
  <c r="BI419" i="13"/>
  <c r="BH419" i="13"/>
  <c r="BG419" i="13"/>
  <c r="BF419" i="13"/>
  <c r="T419" i="13"/>
  <c r="R419" i="13"/>
  <c r="P419" i="13"/>
  <c r="BK419" i="13"/>
  <c r="J419" i="13"/>
  <c r="BE419" i="13"/>
  <c r="BI417" i="13"/>
  <c r="BH417" i="13"/>
  <c r="BG417" i="13"/>
  <c r="BF417" i="13"/>
  <c r="T417" i="13"/>
  <c r="R417" i="13"/>
  <c r="P417" i="13"/>
  <c r="BK417" i="13"/>
  <c r="J417" i="13"/>
  <c r="BE417" i="13"/>
  <c r="BI415" i="13"/>
  <c r="BH415" i="13"/>
  <c r="BG415" i="13"/>
  <c r="BF415" i="13"/>
  <c r="T415" i="13"/>
  <c r="R415" i="13"/>
  <c r="P415" i="13"/>
  <c r="BK415" i="13"/>
  <c r="J415" i="13"/>
  <c r="BE415" i="13"/>
  <c r="BI413" i="13"/>
  <c r="BH413" i="13"/>
  <c r="BG413" i="13"/>
  <c r="BF413" i="13"/>
  <c r="T413" i="13"/>
  <c r="R413" i="13"/>
  <c r="P413" i="13"/>
  <c r="BK413" i="13"/>
  <c r="J413" i="13"/>
  <c r="BE413" i="13"/>
  <c r="BI411" i="13"/>
  <c r="BH411" i="13"/>
  <c r="BG411" i="13"/>
  <c r="BF411" i="13"/>
  <c r="T411" i="13"/>
  <c r="R411" i="13"/>
  <c r="P411" i="13"/>
  <c r="BK411" i="13"/>
  <c r="J411" i="13"/>
  <c r="BE411" i="13"/>
  <c r="BI409" i="13"/>
  <c r="BH409" i="13"/>
  <c r="BG409" i="13"/>
  <c r="BF409" i="13"/>
  <c r="T409" i="13"/>
  <c r="R409" i="13"/>
  <c r="P409" i="13"/>
  <c r="BK409" i="13"/>
  <c r="J409" i="13"/>
  <c r="BE409" i="13"/>
  <c r="BI407" i="13"/>
  <c r="BH407" i="13"/>
  <c r="BG407" i="13"/>
  <c r="BF407" i="13"/>
  <c r="T407" i="13"/>
  <c r="R407" i="13"/>
  <c r="P407" i="13"/>
  <c r="BK407" i="13"/>
  <c r="J407" i="13"/>
  <c r="BE407" i="13"/>
  <c r="BI405" i="13"/>
  <c r="BH405" i="13"/>
  <c r="BG405" i="13"/>
  <c r="BF405" i="13"/>
  <c r="T405" i="13"/>
  <c r="R405" i="13"/>
  <c r="P405" i="13"/>
  <c r="BK405" i="13"/>
  <c r="J405" i="13"/>
  <c r="BE405" i="13"/>
  <c r="BI403" i="13"/>
  <c r="BH403" i="13"/>
  <c r="BG403" i="13"/>
  <c r="BF403" i="13"/>
  <c r="T403" i="13"/>
  <c r="R403" i="13"/>
  <c r="P403" i="13"/>
  <c r="BK403" i="13"/>
  <c r="J403" i="13"/>
  <c r="BE403" i="13"/>
  <c r="BI401" i="13"/>
  <c r="BH401" i="13"/>
  <c r="BG401" i="13"/>
  <c r="BF401" i="13"/>
  <c r="T401" i="13"/>
  <c r="R401" i="13"/>
  <c r="P401" i="13"/>
  <c r="BK401" i="13"/>
  <c r="J401" i="13"/>
  <c r="BE401" i="13"/>
  <c r="BI399" i="13"/>
  <c r="BH399" i="13"/>
  <c r="BG399" i="13"/>
  <c r="BF399" i="13"/>
  <c r="T399" i="13"/>
  <c r="R399" i="13"/>
  <c r="P399" i="13"/>
  <c r="BK399" i="13"/>
  <c r="J399" i="13"/>
  <c r="BE399" i="13"/>
  <c r="BI397" i="13"/>
  <c r="BH397" i="13"/>
  <c r="BG397" i="13"/>
  <c r="BF397" i="13"/>
  <c r="T397" i="13"/>
  <c r="R397" i="13"/>
  <c r="P397" i="13"/>
  <c r="BK397" i="13"/>
  <c r="J397" i="13"/>
  <c r="BE397" i="13"/>
  <c r="BI395" i="13"/>
  <c r="BH395" i="13"/>
  <c r="BG395" i="13"/>
  <c r="BF395" i="13"/>
  <c r="T395" i="13"/>
  <c r="R395" i="13"/>
  <c r="P395" i="13"/>
  <c r="BK395" i="13"/>
  <c r="J395" i="13"/>
  <c r="BE395" i="13"/>
  <c r="BI393" i="13"/>
  <c r="BH393" i="13"/>
  <c r="BG393" i="13"/>
  <c r="BF393" i="13"/>
  <c r="T393" i="13"/>
  <c r="R393" i="13"/>
  <c r="P393" i="13"/>
  <c r="BK393" i="13"/>
  <c r="J393" i="13"/>
  <c r="BE393" i="13"/>
  <c r="BI391" i="13"/>
  <c r="BH391" i="13"/>
  <c r="BG391" i="13"/>
  <c r="BF391" i="13"/>
  <c r="T391" i="13"/>
  <c r="R391" i="13"/>
  <c r="P391" i="13"/>
  <c r="BK391" i="13"/>
  <c r="J391" i="13"/>
  <c r="BE391" i="13"/>
  <c r="BI389" i="13"/>
  <c r="BH389" i="13"/>
  <c r="BG389" i="13"/>
  <c r="BF389" i="13"/>
  <c r="T389" i="13"/>
  <c r="R389" i="13"/>
  <c r="P389" i="13"/>
  <c r="BK389" i="13"/>
  <c r="J389" i="13"/>
  <c r="BE389" i="13"/>
  <c r="BI387" i="13"/>
  <c r="BH387" i="13"/>
  <c r="BG387" i="13"/>
  <c r="BF387" i="13"/>
  <c r="T387" i="13"/>
  <c r="R387" i="13"/>
  <c r="P387" i="13"/>
  <c r="BK387" i="13"/>
  <c r="J387" i="13"/>
  <c r="BE387" i="13"/>
  <c r="BI385" i="13"/>
  <c r="BH385" i="13"/>
  <c r="BG385" i="13"/>
  <c r="BF385" i="13"/>
  <c r="T385" i="13"/>
  <c r="R385" i="13"/>
  <c r="P385" i="13"/>
  <c r="BK385" i="13"/>
  <c r="J385" i="13"/>
  <c r="BE385" i="13"/>
  <c r="BI383" i="13"/>
  <c r="BH383" i="13"/>
  <c r="BG383" i="13"/>
  <c r="BF383" i="13"/>
  <c r="T383" i="13"/>
  <c r="R383" i="13"/>
  <c r="P383" i="13"/>
  <c r="BK383" i="13"/>
  <c r="J383" i="13"/>
  <c r="BE383" i="13"/>
  <c r="BI381" i="13"/>
  <c r="BH381" i="13"/>
  <c r="BG381" i="13"/>
  <c r="BF381" i="13"/>
  <c r="T381" i="13"/>
  <c r="R381" i="13"/>
  <c r="P381" i="13"/>
  <c r="BK381" i="13"/>
  <c r="J381" i="13"/>
  <c r="BE381" i="13"/>
  <c r="BI379" i="13"/>
  <c r="BH379" i="13"/>
  <c r="BG379" i="13"/>
  <c r="BF379" i="13"/>
  <c r="T379" i="13"/>
  <c r="R379" i="13"/>
  <c r="P379" i="13"/>
  <c r="BK379" i="13"/>
  <c r="J379" i="13"/>
  <c r="BE379" i="13"/>
  <c r="BI377" i="13"/>
  <c r="BH377" i="13"/>
  <c r="BG377" i="13"/>
  <c r="BF377" i="13"/>
  <c r="T377" i="13"/>
  <c r="R377" i="13"/>
  <c r="P377" i="13"/>
  <c r="BK377" i="13"/>
  <c r="J377" i="13"/>
  <c r="BE377" i="13"/>
  <c r="BI375" i="13"/>
  <c r="BH375" i="13"/>
  <c r="BG375" i="13"/>
  <c r="BF375" i="13"/>
  <c r="T375" i="13"/>
  <c r="R375" i="13"/>
  <c r="P375" i="13"/>
  <c r="BK375" i="13"/>
  <c r="J375" i="13"/>
  <c r="BE375" i="13"/>
  <c r="BI373" i="13"/>
  <c r="BH373" i="13"/>
  <c r="BG373" i="13"/>
  <c r="BF373" i="13"/>
  <c r="T373" i="13"/>
  <c r="R373" i="13"/>
  <c r="P373" i="13"/>
  <c r="BK373" i="13"/>
  <c r="J373" i="13"/>
  <c r="BE373" i="13"/>
  <c r="BI371" i="13"/>
  <c r="BH371" i="13"/>
  <c r="BG371" i="13"/>
  <c r="BF371" i="13"/>
  <c r="T371" i="13"/>
  <c r="R371" i="13"/>
  <c r="P371" i="13"/>
  <c r="BK371" i="13"/>
  <c r="J371" i="13"/>
  <c r="BE371" i="13"/>
  <c r="BI369" i="13"/>
  <c r="BH369" i="13"/>
  <c r="BG369" i="13"/>
  <c r="BF369" i="13"/>
  <c r="T369" i="13"/>
  <c r="R369" i="13"/>
  <c r="P369" i="13"/>
  <c r="BK369" i="13"/>
  <c r="J369" i="13"/>
  <c r="BE369" i="13"/>
  <c r="BI367" i="13"/>
  <c r="BH367" i="13"/>
  <c r="BG367" i="13"/>
  <c r="BF367" i="13"/>
  <c r="T367" i="13"/>
  <c r="R367" i="13"/>
  <c r="P367" i="13"/>
  <c r="BK367" i="13"/>
  <c r="J367" i="13"/>
  <c r="BE367" i="13"/>
  <c r="BI365" i="13"/>
  <c r="BH365" i="13"/>
  <c r="BG365" i="13"/>
  <c r="BF365" i="13"/>
  <c r="T365" i="13"/>
  <c r="R365" i="13"/>
  <c r="P365" i="13"/>
  <c r="BK365" i="13"/>
  <c r="J365" i="13"/>
  <c r="BE365" i="13"/>
  <c r="BI363" i="13"/>
  <c r="BH363" i="13"/>
  <c r="BG363" i="13"/>
  <c r="BF363" i="13"/>
  <c r="T363" i="13"/>
  <c r="R363" i="13"/>
  <c r="P363" i="13"/>
  <c r="BK363" i="13"/>
  <c r="J363" i="13"/>
  <c r="BE363" i="13"/>
  <c r="BI361" i="13"/>
  <c r="BH361" i="13"/>
  <c r="BG361" i="13"/>
  <c r="BF361" i="13"/>
  <c r="T361" i="13"/>
  <c r="R361" i="13"/>
  <c r="P361" i="13"/>
  <c r="BK361" i="13"/>
  <c r="J361" i="13"/>
  <c r="BE361" i="13"/>
  <c r="BI359" i="13"/>
  <c r="BH359" i="13"/>
  <c r="BG359" i="13"/>
  <c r="BF359" i="13"/>
  <c r="T359" i="13"/>
  <c r="R359" i="13"/>
  <c r="P359" i="13"/>
  <c r="BK359" i="13"/>
  <c r="J359" i="13"/>
  <c r="BE359" i="13"/>
  <c r="BI357" i="13"/>
  <c r="BH357" i="13"/>
  <c r="BG357" i="13"/>
  <c r="BF357" i="13"/>
  <c r="T357" i="13"/>
  <c r="T356" i="13"/>
  <c r="R357" i="13"/>
  <c r="R356" i="13"/>
  <c r="P357" i="13"/>
  <c r="P356" i="13"/>
  <c r="BK357" i="13"/>
  <c r="BK356" i="13"/>
  <c r="J356" i="13" s="1"/>
  <c r="J62" i="13" s="1"/>
  <c r="J357" i="13"/>
  <c r="BE357" i="13" s="1"/>
  <c r="BI352" i="13"/>
  <c r="BH352" i="13"/>
  <c r="BG352" i="13"/>
  <c r="BF352" i="13"/>
  <c r="T352" i="13"/>
  <c r="R352" i="13"/>
  <c r="P352" i="13"/>
  <c r="BK352" i="13"/>
  <c r="J352" i="13"/>
  <c r="BE352" i="13"/>
  <c r="BI349" i="13"/>
  <c r="BH349" i="13"/>
  <c r="BG349" i="13"/>
  <c r="BF349" i="13"/>
  <c r="T349" i="13"/>
  <c r="R349" i="13"/>
  <c r="P349" i="13"/>
  <c r="BK349" i="13"/>
  <c r="J349" i="13"/>
  <c r="BE349" i="13"/>
  <c r="BI344" i="13"/>
  <c r="BH344" i="13"/>
  <c r="BG344" i="13"/>
  <c r="BF344" i="13"/>
  <c r="T344" i="13"/>
  <c r="R344" i="13"/>
  <c r="P344" i="13"/>
  <c r="BK344" i="13"/>
  <c r="J344" i="13"/>
  <c r="BE344" i="13"/>
  <c r="BI342" i="13"/>
  <c r="BH342" i="13"/>
  <c r="BG342" i="13"/>
  <c r="BF342" i="13"/>
  <c r="T342" i="13"/>
  <c r="R342" i="13"/>
  <c r="P342" i="13"/>
  <c r="BK342" i="13"/>
  <c r="J342" i="13"/>
  <c r="BE342" i="13"/>
  <c r="BI340" i="13"/>
  <c r="BH340" i="13"/>
  <c r="BG340" i="13"/>
  <c r="BF340" i="13"/>
  <c r="T340" i="13"/>
  <c r="R340" i="13"/>
  <c r="P340" i="13"/>
  <c r="BK340" i="13"/>
  <c r="J340" i="13"/>
  <c r="BE340" i="13"/>
  <c r="BI338" i="13"/>
  <c r="BH338" i="13"/>
  <c r="BG338" i="13"/>
  <c r="BF338" i="13"/>
  <c r="T338" i="13"/>
  <c r="R338" i="13"/>
  <c r="P338" i="13"/>
  <c r="BK338" i="13"/>
  <c r="J338" i="13"/>
  <c r="BE338" i="13"/>
  <c r="BI336" i="13"/>
  <c r="BH336" i="13"/>
  <c r="BG336" i="13"/>
  <c r="BF336" i="13"/>
  <c r="T336" i="13"/>
  <c r="R336" i="13"/>
  <c r="P336" i="13"/>
  <c r="BK336" i="13"/>
  <c r="J336" i="13"/>
  <c r="BE336" i="13"/>
  <c r="BI334" i="13"/>
  <c r="BH334" i="13"/>
  <c r="BG334" i="13"/>
  <c r="BF334" i="13"/>
  <c r="T334" i="13"/>
  <c r="R334" i="13"/>
  <c r="P334" i="13"/>
  <c r="BK334" i="13"/>
  <c r="J334" i="13"/>
  <c r="BE334" i="13"/>
  <c r="BI332" i="13"/>
  <c r="BH332" i="13"/>
  <c r="BG332" i="13"/>
  <c r="BF332" i="13"/>
  <c r="T332" i="13"/>
  <c r="R332" i="13"/>
  <c r="P332" i="13"/>
  <c r="BK332" i="13"/>
  <c r="J332" i="13"/>
  <c r="BE332" i="13"/>
  <c r="BI330" i="13"/>
  <c r="BH330" i="13"/>
  <c r="BG330" i="13"/>
  <c r="BF330" i="13"/>
  <c r="T330" i="13"/>
  <c r="R330" i="13"/>
  <c r="P330" i="13"/>
  <c r="BK330" i="13"/>
  <c r="J330" i="13"/>
  <c r="BE330" i="13"/>
  <c r="BI328" i="13"/>
  <c r="BH328" i="13"/>
  <c r="BG328" i="13"/>
  <c r="BF328" i="13"/>
  <c r="T328" i="13"/>
  <c r="R328" i="13"/>
  <c r="P328" i="13"/>
  <c r="BK328" i="13"/>
  <c r="J328" i="13"/>
  <c r="BE328" i="13"/>
  <c r="BI326" i="13"/>
  <c r="BH326" i="13"/>
  <c r="BG326" i="13"/>
  <c r="BF326" i="13"/>
  <c r="T326" i="13"/>
  <c r="R326" i="13"/>
  <c r="P326" i="13"/>
  <c r="BK326" i="13"/>
  <c r="J326" i="13"/>
  <c r="BE326" i="13"/>
  <c r="BI324" i="13"/>
  <c r="BH324" i="13"/>
  <c r="BG324" i="13"/>
  <c r="BF324" i="13"/>
  <c r="T324" i="13"/>
  <c r="R324" i="13"/>
  <c r="P324" i="13"/>
  <c r="BK324" i="13"/>
  <c r="J324" i="13"/>
  <c r="BE324" i="13"/>
  <c r="BI321" i="13"/>
  <c r="BH321" i="13"/>
  <c r="BG321" i="13"/>
  <c r="BF321" i="13"/>
  <c r="T321" i="13"/>
  <c r="R321" i="13"/>
  <c r="P321" i="13"/>
  <c r="BK321" i="13"/>
  <c r="J321" i="13"/>
  <c r="BE321" i="13"/>
  <c r="BI319" i="13"/>
  <c r="BH319" i="13"/>
  <c r="BG319" i="13"/>
  <c r="BF319" i="13"/>
  <c r="T319" i="13"/>
  <c r="R319" i="13"/>
  <c r="P319" i="13"/>
  <c r="BK319" i="13"/>
  <c r="J319" i="13"/>
  <c r="BE319" i="13"/>
  <c r="BI317" i="13"/>
  <c r="BH317" i="13"/>
  <c r="BG317" i="13"/>
  <c r="BF317" i="13"/>
  <c r="T317" i="13"/>
  <c r="R317" i="13"/>
  <c r="P317" i="13"/>
  <c r="BK317" i="13"/>
  <c r="J317" i="13"/>
  <c r="BE317" i="13"/>
  <c r="BI315" i="13"/>
  <c r="BH315" i="13"/>
  <c r="BG315" i="13"/>
  <c r="BF315" i="13"/>
  <c r="T315" i="13"/>
  <c r="R315" i="13"/>
  <c r="P315" i="13"/>
  <c r="BK315" i="13"/>
  <c r="J315" i="13"/>
  <c r="BE315" i="13"/>
  <c r="BI313" i="13"/>
  <c r="BH313" i="13"/>
  <c r="BG313" i="13"/>
  <c r="BF313" i="13"/>
  <c r="T313" i="13"/>
  <c r="R313" i="13"/>
  <c r="P313" i="13"/>
  <c r="BK313" i="13"/>
  <c r="J313" i="13"/>
  <c r="BE313" i="13"/>
  <c r="BI311" i="13"/>
  <c r="BH311" i="13"/>
  <c r="BG311" i="13"/>
  <c r="BF311" i="13"/>
  <c r="T311" i="13"/>
  <c r="R311" i="13"/>
  <c r="P311" i="13"/>
  <c r="BK311" i="13"/>
  <c r="J311" i="13"/>
  <c r="BE311" i="13"/>
  <c r="BI307" i="13"/>
  <c r="BH307" i="13"/>
  <c r="BG307" i="13"/>
  <c r="BF307" i="13"/>
  <c r="T307" i="13"/>
  <c r="R307" i="13"/>
  <c r="P307" i="13"/>
  <c r="BK307" i="13"/>
  <c r="J307" i="13"/>
  <c r="BE307" i="13"/>
  <c r="BI303" i="13"/>
  <c r="BH303" i="13"/>
  <c r="BG303" i="13"/>
  <c r="BF303" i="13"/>
  <c r="T303" i="13"/>
  <c r="R303" i="13"/>
  <c r="P303" i="13"/>
  <c r="BK303" i="13"/>
  <c r="J303" i="13"/>
  <c r="BE303" i="13"/>
  <c r="BI299" i="13"/>
  <c r="BH299" i="13"/>
  <c r="BG299" i="13"/>
  <c r="BF299" i="13"/>
  <c r="T299" i="13"/>
  <c r="R299" i="13"/>
  <c r="P299" i="13"/>
  <c r="BK299" i="13"/>
  <c r="J299" i="13"/>
  <c r="BE299" i="13"/>
  <c r="BI294" i="13"/>
  <c r="BH294" i="13"/>
  <c r="BG294" i="13"/>
  <c r="BF294" i="13"/>
  <c r="T294" i="13"/>
  <c r="R294" i="13"/>
  <c r="P294" i="13"/>
  <c r="BK294" i="13"/>
  <c r="J294" i="13"/>
  <c r="BE294" i="13"/>
  <c r="BI289" i="13"/>
  <c r="BH289" i="13"/>
  <c r="BG289" i="13"/>
  <c r="BF289" i="13"/>
  <c r="T289" i="13"/>
  <c r="R289" i="13"/>
  <c r="P289" i="13"/>
  <c r="BK289" i="13"/>
  <c r="J289" i="13"/>
  <c r="BE289" i="13"/>
  <c r="BI285" i="13"/>
  <c r="BH285" i="13"/>
  <c r="BG285" i="13"/>
  <c r="BF285" i="13"/>
  <c r="T285" i="13"/>
  <c r="R285" i="13"/>
  <c r="P285" i="13"/>
  <c r="BK285" i="13"/>
  <c r="J285" i="13"/>
  <c r="BE285" i="13"/>
  <c r="BI280" i="13"/>
  <c r="BH280" i="13"/>
  <c r="BG280" i="13"/>
  <c r="BF280" i="13"/>
  <c r="T280" i="13"/>
  <c r="R280" i="13"/>
  <c r="P280" i="13"/>
  <c r="BK280" i="13"/>
  <c r="J280" i="13"/>
  <c r="BE280" i="13"/>
  <c r="BI276" i="13"/>
  <c r="BH276" i="13"/>
  <c r="BG276" i="13"/>
  <c r="BF276" i="13"/>
  <c r="T276" i="13"/>
  <c r="R276" i="13"/>
  <c r="P276" i="13"/>
  <c r="BK276" i="13"/>
  <c r="J276" i="13"/>
  <c r="BE276" i="13"/>
  <c r="BI269" i="13"/>
  <c r="BH269" i="13"/>
  <c r="BG269" i="13"/>
  <c r="BF269" i="13"/>
  <c r="T269" i="13"/>
  <c r="R269" i="13"/>
  <c r="P269" i="13"/>
  <c r="BK269" i="13"/>
  <c r="J269" i="13"/>
  <c r="BE269" i="13"/>
  <c r="BI265" i="13"/>
  <c r="BH265" i="13"/>
  <c r="BG265" i="13"/>
  <c r="BF265" i="13"/>
  <c r="T265" i="13"/>
  <c r="R265" i="13"/>
  <c r="P265" i="13"/>
  <c r="BK265" i="13"/>
  <c r="J265" i="13"/>
  <c r="BE265" i="13"/>
  <c r="BI261" i="13"/>
  <c r="BH261" i="13"/>
  <c r="BG261" i="13"/>
  <c r="BF261" i="13"/>
  <c r="T261" i="13"/>
  <c r="R261" i="13"/>
  <c r="P261" i="13"/>
  <c r="BK261" i="13"/>
  <c r="J261" i="13"/>
  <c r="BE261" i="13"/>
  <c r="BI257" i="13"/>
  <c r="BH257" i="13"/>
  <c r="BG257" i="13"/>
  <c r="BF257" i="13"/>
  <c r="T257" i="13"/>
  <c r="R257" i="13"/>
  <c r="P257" i="13"/>
  <c r="BK257" i="13"/>
  <c r="J257" i="13"/>
  <c r="BE257" i="13"/>
  <c r="BI253" i="13"/>
  <c r="BH253" i="13"/>
  <c r="BG253" i="13"/>
  <c r="BF253" i="13"/>
  <c r="T253" i="13"/>
  <c r="R253" i="13"/>
  <c r="P253" i="13"/>
  <c r="BK253" i="13"/>
  <c r="J253" i="13"/>
  <c r="BE253" i="13"/>
  <c r="BI249" i="13"/>
  <c r="BH249" i="13"/>
  <c r="BG249" i="13"/>
  <c r="BF249" i="13"/>
  <c r="T249" i="13"/>
  <c r="R249" i="13"/>
  <c r="P249" i="13"/>
  <c r="BK249" i="13"/>
  <c r="J249" i="13"/>
  <c r="BE249" i="13"/>
  <c r="BI245" i="13"/>
  <c r="BH245" i="13"/>
  <c r="BG245" i="13"/>
  <c r="BF245" i="13"/>
  <c r="T245" i="13"/>
  <c r="R245" i="13"/>
  <c r="P245" i="13"/>
  <c r="BK245" i="13"/>
  <c r="J245" i="13"/>
  <c r="BE245" i="13"/>
  <c r="BI240" i="13"/>
  <c r="BH240" i="13"/>
  <c r="BG240" i="13"/>
  <c r="BF240" i="13"/>
  <c r="T240" i="13"/>
  <c r="R240" i="13"/>
  <c r="P240" i="13"/>
  <c r="BK240" i="13"/>
  <c r="J240" i="13"/>
  <c r="BE240" i="13"/>
  <c r="BI236" i="13"/>
  <c r="BH236" i="13"/>
  <c r="BG236" i="13"/>
  <c r="BF236" i="13"/>
  <c r="T236" i="13"/>
  <c r="R236" i="13"/>
  <c r="P236" i="13"/>
  <c r="BK236" i="13"/>
  <c r="J236" i="13"/>
  <c r="BE236" i="13"/>
  <c r="BI232" i="13"/>
  <c r="BH232" i="13"/>
  <c r="BG232" i="13"/>
  <c r="BF232" i="13"/>
  <c r="T232" i="13"/>
  <c r="R232" i="13"/>
  <c r="P232" i="13"/>
  <c r="BK232" i="13"/>
  <c r="J232" i="13"/>
  <c r="BE232" i="13"/>
  <c r="BI228" i="13"/>
  <c r="BH228" i="13"/>
  <c r="BG228" i="13"/>
  <c r="BF228" i="13"/>
  <c r="T228" i="13"/>
  <c r="R228" i="13"/>
  <c r="P228" i="13"/>
  <c r="BK228" i="13"/>
  <c r="J228" i="13"/>
  <c r="BE228" i="13"/>
  <c r="BI219" i="13"/>
  <c r="BH219" i="13"/>
  <c r="BG219" i="13"/>
  <c r="BF219" i="13"/>
  <c r="T219" i="13"/>
  <c r="R219" i="13"/>
  <c r="P219" i="13"/>
  <c r="BK219" i="13"/>
  <c r="J219" i="13"/>
  <c r="BE219" i="13"/>
  <c r="BI215" i="13"/>
  <c r="BH215" i="13"/>
  <c r="BG215" i="13"/>
  <c r="BF215" i="13"/>
  <c r="T215" i="13"/>
  <c r="R215" i="13"/>
  <c r="P215" i="13"/>
  <c r="BK215" i="13"/>
  <c r="J215" i="13"/>
  <c r="BE215" i="13"/>
  <c r="BI213" i="13"/>
  <c r="BH213" i="13"/>
  <c r="BG213" i="13"/>
  <c r="BF213" i="13"/>
  <c r="T213" i="13"/>
  <c r="T212" i="13"/>
  <c r="R213" i="13"/>
  <c r="R212" i="13"/>
  <c r="P213" i="13"/>
  <c r="P212" i="13"/>
  <c r="BK213" i="13"/>
  <c r="BK212" i="13"/>
  <c r="J212" i="13" s="1"/>
  <c r="J61" i="13" s="1"/>
  <c r="J213" i="13"/>
  <c r="BE213" i="13" s="1"/>
  <c r="BI210" i="13"/>
  <c r="BH210" i="13"/>
  <c r="BG210" i="13"/>
  <c r="BF210" i="13"/>
  <c r="T210" i="13"/>
  <c r="R210" i="13"/>
  <c r="P210" i="13"/>
  <c r="BK210" i="13"/>
  <c r="J210" i="13"/>
  <c r="BE210" i="13"/>
  <c r="BI208" i="13"/>
  <c r="BH208" i="13"/>
  <c r="BG208" i="13"/>
  <c r="BF208" i="13"/>
  <c r="T208" i="13"/>
  <c r="R208" i="13"/>
  <c r="P208" i="13"/>
  <c r="BK208" i="13"/>
  <c r="J208" i="13"/>
  <c r="BE208" i="13"/>
  <c r="BI206" i="13"/>
  <c r="BH206" i="13"/>
  <c r="BG206" i="13"/>
  <c r="BF206" i="13"/>
  <c r="T206" i="13"/>
  <c r="R206" i="13"/>
  <c r="P206" i="13"/>
  <c r="BK206" i="13"/>
  <c r="J206" i="13"/>
  <c r="BE206" i="13"/>
  <c r="BI204" i="13"/>
  <c r="BH204" i="13"/>
  <c r="BG204" i="13"/>
  <c r="BF204" i="13"/>
  <c r="T204" i="13"/>
  <c r="R204" i="13"/>
  <c r="P204" i="13"/>
  <c r="BK204" i="13"/>
  <c r="J204" i="13"/>
  <c r="BE204" i="13"/>
  <c r="BI202" i="13"/>
  <c r="BH202" i="13"/>
  <c r="BG202" i="13"/>
  <c r="BF202" i="13"/>
  <c r="T202" i="13"/>
  <c r="R202" i="13"/>
  <c r="P202" i="13"/>
  <c r="BK202" i="13"/>
  <c r="J202" i="13"/>
  <c r="BE202" i="13"/>
  <c r="BI200" i="13"/>
  <c r="BH200" i="13"/>
  <c r="BG200" i="13"/>
  <c r="BF200" i="13"/>
  <c r="T200" i="13"/>
  <c r="R200" i="13"/>
  <c r="P200" i="13"/>
  <c r="BK200" i="13"/>
  <c r="J200" i="13"/>
  <c r="BE200" i="13"/>
  <c r="BI196" i="13"/>
  <c r="BH196" i="13"/>
  <c r="BG196" i="13"/>
  <c r="BF196" i="13"/>
  <c r="T196" i="13"/>
  <c r="R196" i="13"/>
  <c r="P196" i="13"/>
  <c r="BK196" i="13"/>
  <c r="J196" i="13"/>
  <c r="BE196" i="13"/>
  <c r="BI194" i="13"/>
  <c r="BH194" i="13"/>
  <c r="BG194" i="13"/>
  <c r="BF194" i="13"/>
  <c r="T194" i="13"/>
  <c r="R194" i="13"/>
  <c r="R187" i="13" s="1"/>
  <c r="P194" i="13"/>
  <c r="BK194" i="13"/>
  <c r="J194" i="13"/>
  <c r="BE194" i="13"/>
  <c r="BI192" i="13"/>
  <c r="BH192" i="13"/>
  <c r="BG192" i="13"/>
  <c r="BF192" i="13"/>
  <c r="T192" i="13"/>
  <c r="R192" i="13"/>
  <c r="P192" i="13"/>
  <c r="BK192" i="13"/>
  <c r="BK187" i="13" s="1"/>
  <c r="J187" i="13" s="1"/>
  <c r="J60" i="13" s="1"/>
  <c r="J192" i="13"/>
  <c r="BE192" i="13"/>
  <c r="BI188" i="13"/>
  <c r="BH188" i="13"/>
  <c r="BG188" i="13"/>
  <c r="BF188" i="13"/>
  <c r="T188" i="13"/>
  <c r="T187" i="13"/>
  <c r="R188" i="13"/>
  <c r="P188" i="13"/>
  <c r="P187" i="13"/>
  <c r="BK188" i="13"/>
  <c r="J188" i="13"/>
  <c r="BE188" i="13" s="1"/>
  <c r="BI185" i="13"/>
  <c r="BH185" i="13"/>
  <c r="BG185" i="13"/>
  <c r="BF185" i="13"/>
  <c r="T185" i="13"/>
  <c r="R185" i="13"/>
  <c r="P185" i="13"/>
  <c r="BK185" i="13"/>
  <c r="J185" i="13"/>
  <c r="BE185" i="13"/>
  <c r="BI183" i="13"/>
  <c r="BH183" i="13"/>
  <c r="BG183" i="13"/>
  <c r="BF183" i="13"/>
  <c r="T183" i="13"/>
  <c r="R183" i="13"/>
  <c r="P183" i="13"/>
  <c r="BK183" i="13"/>
  <c r="J183" i="13"/>
  <c r="BE183" i="13"/>
  <c r="BI181" i="13"/>
  <c r="BH181" i="13"/>
  <c r="BG181" i="13"/>
  <c r="BF181" i="13"/>
  <c r="T181" i="13"/>
  <c r="R181" i="13"/>
  <c r="P181" i="13"/>
  <c r="BK181" i="13"/>
  <c r="J181" i="13"/>
  <c r="BE181" i="13"/>
  <c r="BI179" i="13"/>
  <c r="BH179" i="13"/>
  <c r="BG179" i="13"/>
  <c r="BF179" i="13"/>
  <c r="T179" i="13"/>
  <c r="R179" i="13"/>
  <c r="P179" i="13"/>
  <c r="BK179" i="13"/>
  <c r="J179" i="13"/>
  <c r="BE179" i="13"/>
  <c r="BI175" i="13"/>
  <c r="BH175" i="13"/>
  <c r="BG175" i="13"/>
  <c r="BF175" i="13"/>
  <c r="T175" i="13"/>
  <c r="R175" i="13"/>
  <c r="P175" i="13"/>
  <c r="BK175" i="13"/>
  <c r="J175" i="13"/>
  <c r="BE175" i="13"/>
  <c r="BI173" i="13"/>
  <c r="BH173" i="13"/>
  <c r="BG173" i="13"/>
  <c r="BF173" i="13"/>
  <c r="T173" i="13"/>
  <c r="R173" i="13"/>
  <c r="P173" i="13"/>
  <c r="BK173" i="13"/>
  <c r="J173" i="13"/>
  <c r="BE173" i="13"/>
  <c r="BI171" i="13"/>
  <c r="BH171" i="13"/>
  <c r="BG171" i="13"/>
  <c r="BF171" i="13"/>
  <c r="T171" i="13"/>
  <c r="R171" i="13"/>
  <c r="P171" i="13"/>
  <c r="BK171" i="13"/>
  <c r="J171" i="13"/>
  <c r="BE171" i="13"/>
  <c r="BI169" i="13"/>
  <c r="BH169" i="13"/>
  <c r="BG169" i="13"/>
  <c r="BF169" i="13"/>
  <c r="T169" i="13"/>
  <c r="R169" i="13"/>
  <c r="P169" i="13"/>
  <c r="BK169" i="13"/>
  <c r="J169" i="13"/>
  <c r="BE169" i="13"/>
  <c r="BI165" i="13"/>
  <c r="BH165" i="13"/>
  <c r="BG165" i="13"/>
  <c r="BF165" i="13"/>
  <c r="T165" i="13"/>
  <c r="R165" i="13"/>
  <c r="P165" i="13"/>
  <c r="BK165" i="13"/>
  <c r="J165" i="13"/>
  <c r="BE165" i="13"/>
  <c r="BI161" i="13"/>
  <c r="BH161" i="13"/>
  <c r="BG161" i="13"/>
  <c r="BF161" i="13"/>
  <c r="T161" i="13"/>
  <c r="R161" i="13"/>
  <c r="P161" i="13"/>
  <c r="BK161" i="13"/>
  <c r="J161" i="13"/>
  <c r="BE161" i="13"/>
  <c r="BI157" i="13"/>
  <c r="BH157" i="13"/>
  <c r="BG157" i="13"/>
  <c r="BF157" i="13"/>
  <c r="T157" i="13"/>
  <c r="R157" i="13"/>
  <c r="P157" i="13"/>
  <c r="BK157" i="13"/>
  <c r="J157" i="13"/>
  <c r="BE157" i="13"/>
  <c r="BI153" i="13"/>
  <c r="BH153" i="13"/>
  <c r="BG153" i="13"/>
  <c r="BF153" i="13"/>
  <c r="T153" i="13"/>
  <c r="R153" i="13"/>
  <c r="P153" i="13"/>
  <c r="BK153" i="13"/>
  <c r="J153" i="13"/>
  <c r="BE153" i="13"/>
  <c r="BI149" i="13"/>
  <c r="BH149" i="13"/>
  <c r="BG149" i="13"/>
  <c r="BF149" i="13"/>
  <c r="T149" i="13"/>
  <c r="R149" i="13"/>
  <c r="P149" i="13"/>
  <c r="BK149" i="13"/>
  <c r="J149" i="13"/>
  <c r="BE149" i="13"/>
  <c r="BI145" i="13"/>
  <c r="BH145" i="13"/>
  <c r="BG145" i="13"/>
  <c r="BF145" i="13"/>
  <c r="T145" i="13"/>
  <c r="R145" i="13"/>
  <c r="P145" i="13"/>
  <c r="BK145" i="13"/>
  <c r="J145" i="13"/>
  <c r="BE145" i="13"/>
  <c r="BI143" i="13"/>
  <c r="BH143" i="13"/>
  <c r="BG143" i="13"/>
  <c r="BF143" i="13"/>
  <c r="T143" i="13"/>
  <c r="R143" i="13"/>
  <c r="P143" i="13"/>
  <c r="BK143" i="13"/>
  <c r="J143" i="13"/>
  <c r="BE143" i="13"/>
  <c r="BI141" i="13"/>
  <c r="BH141" i="13"/>
  <c r="BG141" i="13"/>
  <c r="BF141" i="13"/>
  <c r="T141" i="13"/>
  <c r="R141" i="13"/>
  <c r="P141" i="13"/>
  <c r="BK141" i="13"/>
  <c r="J141" i="13"/>
  <c r="BE141" i="13"/>
  <c r="BI139" i="13"/>
  <c r="BH139" i="13"/>
  <c r="BG139" i="13"/>
  <c r="BF139" i="13"/>
  <c r="T139" i="13"/>
  <c r="R139" i="13"/>
  <c r="P139" i="13"/>
  <c r="BK139" i="13"/>
  <c r="J139" i="13"/>
  <c r="BE139" i="13"/>
  <c r="BI137" i="13"/>
  <c r="BH137" i="13"/>
  <c r="BG137" i="13"/>
  <c r="BF137" i="13"/>
  <c r="T137" i="13"/>
  <c r="R137" i="13"/>
  <c r="P137" i="13"/>
  <c r="BK137" i="13"/>
  <c r="J137" i="13"/>
  <c r="BE137" i="13"/>
  <c r="BI133" i="13"/>
  <c r="BH133" i="13"/>
  <c r="BG133" i="13"/>
  <c r="BF133" i="13"/>
  <c r="T133" i="13"/>
  <c r="R133" i="13"/>
  <c r="P133" i="13"/>
  <c r="BK133" i="13"/>
  <c r="J133" i="13"/>
  <c r="BE133" i="13"/>
  <c r="BI131" i="13"/>
  <c r="BH131" i="13"/>
  <c r="BG131" i="13"/>
  <c r="BF131" i="13"/>
  <c r="T131" i="13"/>
  <c r="R131" i="13"/>
  <c r="P131" i="13"/>
  <c r="BK131" i="13"/>
  <c r="J131" i="13"/>
  <c r="BE131" i="13"/>
  <c r="BI127" i="13"/>
  <c r="BH127" i="13"/>
  <c r="BG127" i="13"/>
  <c r="BF127" i="13"/>
  <c r="T127" i="13"/>
  <c r="R127" i="13"/>
  <c r="P127" i="13"/>
  <c r="BK127" i="13"/>
  <c r="J127" i="13"/>
  <c r="BE127" i="13"/>
  <c r="BI125" i="13"/>
  <c r="BH125" i="13"/>
  <c r="BG125" i="13"/>
  <c r="BF125" i="13"/>
  <c r="T125" i="13"/>
  <c r="R125" i="13"/>
  <c r="P125" i="13"/>
  <c r="BK125" i="13"/>
  <c r="J125" i="13"/>
  <c r="BE125" i="13"/>
  <c r="BI121" i="13"/>
  <c r="BH121" i="13"/>
  <c r="BG121" i="13"/>
  <c r="BF121" i="13"/>
  <c r="T121" i="13"/>
  <c r="R121" i="13"/>
  <c r="R118" i="13" s="1"/>
  <c r="P121" i="13"/>
  <c r="BK121" i="13"/>
  <c r="J121" i="13"/>
  <c r="BE121" i="13"/>
  <c r="BI119" i="13"/>
  <c r="BH119" i="13"/>
  <c r="BG119" i="13"/>
  <c r="BF119" i="13"/>
  <c r="T119" i="13"/>
  <c r="T118" i="13"/>
  <c r="R119" i="13"/>
  <c r="P119" i="13"/>
  <c r="P118" i="13"/>
  <c r="BK119" i="13"/>
  <c r="BK118" i="13"/>
  <c r="J118" i="13" s="1"/>
  <c r="J59" i="13" s="1"/>
  <c r="J119" i="13"/>
  <c r="BE119" i="13" s="1"/>
  <c r="BI114" i="13"/>
  <c r="BH114" i="13"/>
  <c r="BG114" i="13"/>
  <c r="BF114" i="13"/>
  <c r="T114" i="13"/>
  <c r="R114" i="13"/>
  <c r="P114" i="13"/>
  <c r="BK114" i="13"/>
  <c r="J114" i="13"/>
  <c r="BE114" i="13"/>
  <c r="BI112" i="13"/>
  <c r="BH112" i="13"/>
  <c r="BG112" i="13"/>
  <c r="BF112" i="13"/>
  <c r="T112" i="13"/>
  <c r="R112" i="13"/>
  <c r="P112" i="13"/>
  <c r="BK112" i="13"/>
  <c r="J112" i="13"/>
  <c r="BE112" i="13"/>
  <c r="BI110" i="13"/>
  <c r="BH110" i="13"/>
  <c r="BG110" i="13"/>
  <c r="BF110" i="13"/>
  <c r="T110" i="13"/>
  <c r="R110" i="13"/>
  <c r="P110" i="13"/>
  <c r="BK110" i="13"/>
  <c r="J110" i="13"/>
  <c r="BE110" i="13"/>
  <c r="BI106" i="13"/>
  <c r="BH106" i="13"/>
  <c r="BG106" i="13"/>
  <c r="BF106" i="13"/>
  <c r="T106" i="13"/>
  <c r="R106" i="13"/>
  <c r="P106" i="13"/>
  <c r="BK106" i="13"/>
  <c r="J106" i="13"/>
  <c r="BE106" i="13"/>
  <c r="BI104" i="13"/>
  <c r="BH104" i="13"/>
  <c r="BG104" i="13"/>
  <c r="BF104" i="13"/>
  <c r="T104" i="13"/>
  <c r="R104" i="13"/>
  <c r="P104" i="13"/>
  <c r="BK104" i="13"/>
  <c r="J104" i="13"/>
  <c r="BE104" i="13"/>
  <c r="BI102" i="13"/>
  <c r="BH102" i="13"/>
  <c r="BG102" i="13"/>
  <c r="BF102" i="13"/>
  <c r="T102" i="13"/>
  <c r="R102" i="13"/>
  <c r="P102" i="13"/>
  <c r="BK102" i="13"/>
  <c r="J102" i="13"/>
  <c r="BE102" i="13"/>
  <c r="BI100" i="13"/>
  <c r="BH100" i="13"/>
  <c r="BG100" i="13"/>
  <c r="BF100" i="13"/>
  <c r="T100" i="13"/>
  <c r="R100" i="13"/>
  <c r="P100" i="13"/>
  <c r="BK100" i="13"/>
  <c r="J100" i="13"/>
  <c r="BE100" i="13"/>
  <c r="BI98" i="13"/>
  <c r="BH98" i="13"/>
  <c r="BG98" i="13"/>
  <c r="BF98" i="13"/>
  <c r="T98" i="13"/>
  <c r="R98" i="13"/>
  <c r="P98" i="13"/>
  <c r="BK98" i="13"/>
  <c r="J98" i="13"/>
  <c r="BE98" i="13"/>
  <c r="BI96" i="13"/>
  <c r="BH96" i="13"/>
  <c r="BG96" i="13"/>
  <c r="BF96" i="13"/>
  <c r="T96" i="13"/>
  <c r="R96" i="13"/>
  <c r="P96" i="13"/>
  <c r="BK96" i="13"/>
  <c r="J96" i="13"/>
  <c r="BE96" i="13"/>
  <c r="BI94" i="13"/>
  <c r="BH94" i="13"/>
  <c r="BG94" i="13"/>
  <c r="BF94" i="13"/>
  <c r="T94" i="13"/>
  <c r="R94" i="13"/>
  <c r="P94" i="13"/>
  <c r="BK94" i="13"/>
  <c r="J94" i="13"/>
  <c r="BE94" i="13"/>
  <c r="BI92" i="13"/>
  <c r="BH92" i="13"/>
  <c r="BG92" i="13"/>
  <c r="BF92" i="13"/>
  <c r="T92" i="13"/>
  <c r="R92" i="13"/>
  <c r="P92" i="13"/>
  <c r="BK92" i="13"/>
  <c r="J92" i="13"/>
  <c r="BE92" i="13"/>
  <c r="BI90" i="13"/>
  <c r="BH90" i="13"/>
  <c r="BG90" i="13"/>
  <c r="BF90" i="13"/>
  <c r="T90" i="13"/>
  <c r="R90" i="13"/>
  <c r="R85" i="13" s="1"/>
  <c r="P90" i="13"/>
  <c r="BK90" i="13"/>
  <c r="J90" i="13"/>
  <c r="BE90" i="13"/>
  <c r="BI88" i="13"/>
  <c r="BH88" i="13"/>
  <c r="BG88" i="13"/>
  <c r="BF88" i="13"/>
  <c r="T88" i="13"/>
  <c r="R88" i="13"/>
  <c r="P88" i="13"/>
  <c r="BK88" i="13"/>
  <c r="J88" i="13"/>
  <c r="BE88" i="13"/>
  <c r="BI86" i="13"/>
  <c r="F34" i="13"/>
  <c r="BD63" i="1" s="1"/>
  <c r="BH86" i="13"/>
  <c r="F33" i="13" s="1"/>
  <c r="BC63" i="1" s="1"/>
  <c r="BG86" i="13"/>
  <c r="F32" i="13"/>
  <c r="BB63" i="1" s="1"/>
  <c r="BF86" i="13"/>
  <c r="J31" i="13" s="1"/>
  <c r="AW63" i="1" s="1"/>
  <c r="T86" i="13"/>
  <c r="T85" i="13"/>
  <c r="T84" i="13" s="1"/>
  <c r="T83" i="13" s="1"/>
  <c r="R86" i="13"/>
  <c r="P86" i="13"/>
  <c r="P85" i="13"/>
  <c r="P84" i="13" s="1"/>
  <c r="P83" i="13" s="1"/>
  <c r="AU63" i="1" s="1"/>
  <c r="BK86" i="13"/>
  <c r="BK85" i="13" s="1"/>
  <c r="J86" i="13"/>
  <c r="BE86" i="13" s="1"/>
  <c r="F77" i="13"/>
  <c r="E75" i="13"/>
  <c r="F49" i="13"/>
  <c r="E47" i="13"/>
  <c r="J21" i="13"/>
  <c r="E21" i="13"/>
  <c r="J79" i="13" s="1"/>
  <c r="J51" i="13"/>
  <c r="J20" i="13"/>
  <c r="J18" i="13"/>
  <c r="E18" i="13"/>
  <c r="F52" i="13" s="1"/>
  <c r="F80" i="13"/>
  <c r="J17" i="13"/>
  <c r="J15" i="13"/>
  <c r="E15" i="13"/>
  <c r="F79" i="13" s="1"/>
  <c r="F51" i="13"/>
  <c r="J14" i="13"/>
  <c r="J12" i="13"/>
  <c r="J77" i="13" s="1"/>
  <c r="E7" i="13"/>
  <c r="E73" i="13"/>
  <c r="E45" i="13"/>
  <c r="AY62" i="1"/>
  <c r="AX62" i="1"/>
  <c r="BI83" i="12"/>
  <c r="BH83" i="12"/>
  <c r="BG83" i="12"/>
  <c r="BF83" i="12"/>
  <c r="T83" i="12"/>
  <c r="R83" i="12"/>
  <c r="P83" i="12"/>
  <c r="BK83" i="12"/>
  <c r="J83" i="12"/>
  <c r="BE83" i="12" s="1"/>
  <c r="BI81" i="12"/>
  <c r="F34" i="12" s="1"/>
  <c r="BD62" i="1" s="1"/>
  <c r="BH81" i="12"/>
  <c r="F33" i="12"/>
  <c r="BC62" i="1" s="1"/>
  <c r="BG81" i="12"/>
  <c r="F32" i="12" s="1"/>
  <c r="BB62" i="1" s="1"/>
  <c r="BF81" i="12"/>
  <c r="J31" i="12"/>
  <c r="AW62" i="1" s="1"/>
  <c r="F31" i="12"/>
  <c r="BA62" i="1" s="1"/>
  <c r="T81" i="12"/>
  <c r="T80" i="12" s="1"/>
  <c r="T79" i="12" s="1"/>
  <c r="T78" i="12" s="1"/>
  <c r="R81" i="12"/>
  <c r="R80" i="12" s="1"/>
  <c r="R79" i="12" s="1"/>
  <c r="R78" i="12" s="1"/>
  <c r="P81" i="12"/>
  <c r="P80" i="12" s="1"/>
  <c r="P79" i="12" s="1"/>
  <c r="P78" i="12" s="1"/>
  <c r="AU62" i="1" s="1"/>
  <c r="BK81" i="12"/>
  <c r="BK80" i="12"/>
  <c r="J80" i="12" s="1"/>
  <c r="J58" i="12" s="1"/>
  <c r="J81" i="12"/>
  <c r="BE81" i="12"/>
  <c r="J30" i="12" s="1"/>
  <c r="AV62" i="1" s="1"/>
  <c r="F72" i="12"/>
  <c r="E70" i="12"/>
  <c r="F49" i="12"/>
  <c r="E47" i="12"/>
  <c r="J21" i="12"/>
  <c r="E21" i="12"/>
  <c r="J51" i="12" s="1"/>
  <c r="J74" i="12"/>
  <c r="J20" i="12"/>
  <c r="J18" i="12"/>
  <c r="E18" i="12"/>
  <c r="F75" i="12" s="1"/>
  <c r="F52" i="12"/>
  <c r="J17" i="12"/>
  <c r="J15" i="12"/>
  <c r="E15" i="12"/>
  <c r="F74" i="12"/>
  <c r="F51" i="12"/>
  <c r="J14" i="12"/>
  <c r="J12" i="12"/>
  <c r="J72" i="12"/>
  <c r="J49" i="12"/>
  <c r="E7" i="12"/>
  <c r="E68" i="12" s="1"/>
  <c r="AY61" i="1"/>
  <c r="AX61" i="1"/>
  <c r="BI83" i="11"/>
  <c r="BH83" i="11"/>
  <c r="BG83" i="11"/>
  <c r="BF83" i="11"/>
  <c r="T83" i="11"/>
  <c r="R83" i="11"/>
  <c r="P83" i="11"/>
  <c r="BK83" i="11"/>
  <c r="J83" i="11"/>
  <c r="BE83" i="11"/>
  <c r="BI81" i="11"/>
  <c r="F34" i="11"/>
  <c r="BD61" i="1" s="1"/>
  <c r="BH81" i="11"/>
  <c r="F33" i="11" s="1"/>
  <c r="BC61" i="1" s="1"/>
  <c r="BG81" i="11"/>
  <c r="F32" i="11"/>
  <c r="BB61" i="1" s="1"/>
  <c r="BF81" i="11"/>
  <c r="J31" i="11" s="1"/>
  <c r="AW61" i="1" s="1"/>
  <c r="T81" i="11"/>
  <c r="T80" i="11"/>
  <c r="T79" i="11" s="1"/>
  <c r="T78" i="11" s="1"/>
  <c r="R81" i="11"/>
  <c r="R80" i="11"/>
  <c r="R79" i="11" s="1"/>
  <c r="R78" i="11" s="1"/>
  <c r="P81" i="11"/>
  <c r="P80" i="11"/>
  <c r="P79" i="11" s="1"/>
  <c r="P78" i="11" s="1"/>
  <c r="AU61" i="1" s="1"/>
  <c r="BK81" i="11"/>
  <c r="BK80" i="11" s="1"/>
  <c r="J81" i="11"/>
  <c r="BE81" i="11" s="1"/>
  <c r="F72" i="11"/>
  <c r="E70" i="11"/>
  <c r="F49" i="11"/>
  <c r="E47" i="11"/>
  <c r="J21" i="11"/>
  <c r="E21" i="11"/>
  <c r="J74" i="11" s="1"/>
  <c r="J20" i="11"/>
  <c r="J18" i="11"/>
  <c r="E18" i="11"/>
  <c r="F52" i="11" s="1"/>
  <c r="F75" i="11"/>
  <c r="J17" i="11"/>
  <c r="J15" i="11"/>
  <c r="E15" i="11"/>
  <c r="F74" i="11" s="1"/>
  <c r="F51" i="11"/>
  <c r="J14" i="11"/>
  <c r="J12" i="11"/>
  <c r="J72" i="11" s="1"/>
  <c r="E7" i="11"/>
  <c r="E45" i="11" s="1"/>
  <c r="E68" i="11"/>
  <c r="AY60" i="1"/>
  <c r="AX60" i="1"/>
  <c r="BI83" i="10"/>
  <c r="BH83" i="10"/>
  <c r="BG83" i="10"/>
  <c r="BF83" i="10"/>
  <c r="T83" i="10"/>
  <c r="R83" i="10"/>
  <c r="P83" i="10"/>
  <c r="BK83" i="10"/>
  <c r="J83" i="10"/>
  <c r="BE83" i="10" s="1"/>
  <c r="BI81" i="10"/>
  <c r="F34" i="10" s="1"/>
  <c r="BD60" i="1" s="1"/>
  <c r="BH81" i="10"/>
  <c r="F33" i="10"/>
  <c r="BC60" i="1" s="1"/>
  <c r="BG81" i="10"/>
  <c r="F32" i="10" s="1"/>
  <c r="BB60" i="1" s="1"/>
  <c r="BF81" i="10"/>
  <c r="J31" i="10"/>
  <c r="AW60" i="1" s="1"/>
  <c r="F31" i="10"/>
  <c r="BA60" i="1" s="1"/>
  <c r="T81" i="10"/>
  <c r="T80" i="10" s="1"/>
  <c r="T79" i="10" s="1"/>
  <c r="T78" i="10" s="1"/>
  <c r="R81" i="10"/>
  <c r="R80" i="10" s="1"/>
  <c r="R79" i="10" s="1"/>
  <c r="R78" i="10" s="1"/>
  <c r="P81" i="10"/>
  <c r="P80" i="10" s="1"/>
  <c r="P79" i="10" s="1"/>
  <c r="P78" i="10" s="1"/>
  <c r="AU60" i="1" s="1"/>
  <c r="BK81" i="10"/>
  <c r="BK80" i="10"/>
  <c r="J80" i="10" s="1"/>
  <c r="J58" i="10" s="1"/>
  <c r="BK79" i="10"/>
  <c r="J79" i="10" s="1"/>
  <c r="J57" i="10" s="1"/>
  <c r="J81" i="10"/>
  <c r="BE81" i="10"/>
  <c r="F72" i="10"/>
  <c r="E70" i="10"/>
  <c r="F49" i="10"/>
  <c r="E47" i="10"/>
  <c r="J21" i="10"/>
  <c r="E21" i="10"/>
  <c r="J51" i="10" s="1"/>
  <c r="J74" i="10"/>
  <c r="J20" i="10"/>
  <c r="J18" i="10"/>
  <c r="E18" i="10"/>
  <c r="F75" i="10" s="1"/>
  <c r="J17" i="10"/>
  <c r="J15" i="10"/>
  <c r="E15" i="10"/>
  <c r="F74" i="10"/>
  <c r="F51" i="10"/>
  <c r="J14" i="10"/>
  <c r="J12" i="10"/>
  <c r="J72" i="10"/>
  <c r="J49" i="10"/>
  <c r="E7" i="10"/>
  <c r="E68" i="10" s="1"/>
  <c r="E45" i="10"/>
  <c r="AY59" i="1"/>
  <c r="AX59" i="1"/>
  <c r="BI109" i="9"/>
  <c r="BH109" i="9"/>
  <c r="BG109" i="9"/>
  <c r="BF109" i="9"/>
  <c r="T109" i="9"/>
  <c r="R109" i="9"/>
  <c r="P109" i="9"/>
  <c r="BK109" i="9"/>
  <c r="J109" i="9"/>
  <c r="BE109" i="9"/>
  <c r="BI107" i="9"/>
  <c r="BH107" i="9"/>
  <c r="BG107" i="9"/>
  <c r="BF107" i="9"/>
  <c r="T107" i="9"/>
  <c r="R107" i="9"/>
  <c r="P107" i="9"/>
  <c r="BK107" i="9"/>
  <c r="J107" i="9"/>
  <c r="BE107" i="9"/>
  <c r="BI105" i="9"/>
  <c r="BH105" i="9"/>
  <c r="BG105" i="9"/>
  <c r="BF105" i="9"/>
  <c r="T105" i="9"/>
  <c r="R105" i="9"/>
  <c r="P105" i="9"/>
  <c r="BK105" i="9"/>
  <c r="J105" i="9"/>
  <c r="BE105" i="9"/>
  <c r="BI101" i="9"/>
  <c r="BH101" i="9"/>
  <c r="BG101" i="9"/>
  <c r="BF101" i="9"/>
  <c r="T101" i="9"/>
  <c r="R101" i="9"/>
  <c r="P101" i="9"/>
  <c r="BK101" i="9"/>
  <c r="J101" i="9"/>
  <c r="BE101" i="9"/>
  <c r="BI99" i="9"/>
  <c r="BH99" i="9"/>
  <c r="BG99" i="9"/>
  <c r="BF99" i="9"/>
  <c r="T99" i="9"/>
  <c r="R99" i="9"/>
  <c r="P99" i="9"/>
  <c r="BK99" i="9"/>
  <c r="J99" i="9"/>
  <c r="BE99" i="9"/>
  <c r="BI95" i="9"/>
  <c r="BH95" i="9"/>
  <c r="BG95" i="9"/>
  <c r="BF95" i="9"/>
  <c r="T95" i="9"/>
  <c r="R95" i="9"/>
  <c r="P95" i="9"/>
  <c r="BK95" i="9"/>
  <c r="J95" i="9"/>
  <c r="BE95" i="9"/>
  <c r="BI93" i="9"/>
  <c r="BH93" i="9"/>
  <c r="BG93" i="9"/>
  <c r="BF93" i="9"/>
  <c r="T93" i="9"/>
  <c r="R93" i="9"/>
  <c r="P93" i="9"/>
  <c r="BK93" i="9"/>
  <c r="J93" i="9"/>
  <c r="BE93" i="9"/>
  <c r="BI89" i="9"/>
  <c r="BH89" i="9"/>
  <c r="BG89" i="9"/>
  <c r="BF89" i="9"/>
  <c r="T89" i="9"/>
  <c r="R89" i="9"/>
  <c r="P89" i="9"/>
  <c r="BK89" i="9"/>
  <c r="J89" i="9"/>
  <c r="BE89" i="9"/>
  <c r="BI87" i="9"/>
  <c r="BH87" i="9"/>
  <c r="BG87" i="9"/>
  <c r="BF87" i="9"/>
  <c r="T87" i="9"/>
  <c r="R87" i="9"/>
  <c r="R80" i="9" s="1"/>
  <c r="R79" i="9" s="1"/>
  <c r="R78" i="9" s="1"/>
  <c r="P87" i="9"/>
  <c r="BK87" i="9"/>
  <c r="J87" i="9"/>
  <c r="BE87" i="9"/>
  <c r="BI83" i="9"/>
  <c r="BH83" i="9"/>
  <c r="BG83" i="9"/>
  <c r="BF83" i="9"/>
  <c r="T83" i="9"/>
  <c r="R83" i="9"/>
  <c r="P83" i="9"/>
  <c r="BK83" i="9"/>
  <c r="J83" i="9"/>
  <c r="BE83" i="9"/>
  <c r="BI81" i="9"/>
  <c r="F34" i="9"/>
  <c r="BD59" i="1" s="1"/>
  <c r="BH81" i="9"/>
  <c r="F33" i="9" s="1"/>
  <c r="BC59" i="1" s="1"/>
  <c r="BG81" i="9"/>
  <c r="F32" i="9"/>
  <c r="BB59" i="1" s="1"/>
  <c r="BF81" i="9"/>
  <c r="J31" i="9" s="1"/>
  <c r="AW59" i="1" s="1"/>
  <c r="T81" i="9"/>
  <c r="T80" i="9"/>
  <c r="T79" i="9" s="1"/>
  <c r="T78" i="9" s="1"/>
  <c r="R81" i="9"/>
  <c r="P81" i="9"/>
  <c r="P80" i="9"/>
  <c r="P79" i="9" s="1"/>
  <c r="P78" i="9" s="1"/>
  <c r="AU59" i="1" s="1"/>
  <c r="BK81" i="9"/>
  <c r="BK80" i="9" s="1"/>
  <c r="J81" i="9"/>
  <c r="BE81" i="9" s="1"/>
  <c r="F72" i="9"/>
  <c r="E70" i="9"/>
  <c r="F49" i="9"/>
  <c r="E47" i="9"/>
  <c r="J21" i="9"/>
  <c r="E21" i="9"/>
  <c r="J74" i="9" s="1"/>
  <c r="J20" i="9"/>
  <c r="J18" i="9"/>
  <c r="E18" i="9"/>
  <c r="F52" i="9" s="1"/>
  <c r="F75" i="9"/>
  <c r="J17" i="9"/>
  <c r="J15" i="9"/>
  <c r="E15" i="9"/>
  <c r="F74" i="9" s="1"/>
  <c r="F51" i="9"/>
  <c r="J14" i="9"/>
  <c r="J12" i="9"/>
  <c r="J72" i="9" s="1"/>
  <c r="E7" i="9"/>
  <c r="E68" i="9"/>
  <c r="E45" i="9"/>
  <c r="AY58" i="1"/>
  <c r="AX58" i="1"/>
  <c r="BI115" i="8"/>
  <c r="BH115" i="8"/>
  <c r="BG115" i="8"/>
  <c r="BF115" i="8"/>
  <c r="T115" i="8"/>
  <c r="R115" i="8"/>
  <c r="P115" i="8"/>
  <c r="BK115" i="8"/>
  <c r="J115" i="8"/>
  <c r="BE115" i="8" s="1"/>
  <c r="BI113" i="8"/>
  <c r="BH113" i="8"/>
  <c r="BG113" i="8"/>
  <c r="BF113" i="8"/>
  <c r="T113" i="8"/>
  <c r="R113" i="8"/>
  <c r="P113" i="8"/>
  <c r="BK113" i="8"/>
  <c r="J113" i="8"/>
  <c r="BE113" i="8" s="1"/>
  <c r="BI111" i="8"/>
  <c r="BH111" i="8"/>
  <c r="BG111" i="8"/>
  <c r="BF111" i="8"/>
  <c r="T111" i="8"/>
  <c r="R111" i="8"/>
  <c r="P111" i="8"/>
  <c r="BK111" i="8"/>
  <c r="J111" i="8"/>
  <c r="BE111" i="8" s="1"/>
  <c r="BI107" i="8"/>
  <c r="BH107" i="8"/>
  <c r="BG107" i="8"/>
  <c r="BF107" i="8"/>
  <c r="T107" i="8"/>
  <c r="R107" i="8"/>
  <c r="P107" i="8"/>
  <c r="BK107" i="8"/>
  <c r="J107" i="8"/>
  <c r="BE107" i="8" s="1"/>
  <c r="BI105" i="8"/>
  <c r="BH105" i="8"/>
  <c r="BG105" i="8"/>
  <c r="BF105" i="8"/>
  <c r="T105" i="8"/>
  <c r="R105" i="8"/>
  <c r="P105" i="8"/>
  <c r="BK105" i="8"/>
  <c r="J105" i="8"/>
  <c r="BE105" i="8" s="1"/>
  <c r="BI101" i="8"/>
  <c r="BH101" i="8"/>
  <c r="BG101" i="8"/>
  <c r="BF101" i="8"/>
  <c r="T101" i="8"/>
  <c r="R101" i="8"/>
  <c r="P101" i="8"/>
  <c r="BK101" i="8"/>
  <c r="J101" i="8"/>
  <c r="BE101" i="8" s="1"/>
  <c r="BI99" i="8"/>
  <c r="BH99" i="8"/>
  <c r="BG99" i="8"/>
  <c r="BF99" i="8"/>
  <c r="T99" i="8"/>
  <c r="R99" i="8"/>
  <c r="P99" i="8"/>
  <c r="BK99" i="8"/>
  <c r="J99" i="8"/>
  <c r="BE99" i="8" s="1"/>
  <c r="BI95" i="8"/>
  <c r="BH95" i="8"/>
  <c r="BG95" i="8"/>
  <c r="BF95" i="8"/>
  <c r="T95" i="8"/>
  <c r="R95" i="8"/>
  <c r="P95" i="8"/>
  <c r="BK95" i="8"/>
  <c r="J95" i="8"/>
  <c r="BE95" i="8" s="1"/>
  <c r="BI93" i="8"/>
  <c r="BH93" i="8"/>
  <c r="BG93" i="8"/>
  <c r="BF93" i="8"/>
  <c r="T93" i="8"/>
  <c r="R93" i="8"/>
  <c r="P93" i="8"/>
  <c r="BK93" i="8"/>
  <c r="J93" i="8"/>
  <c r="BE93" i="8" s="1"/>
  <c r="BI89" i="8"/>
  <c r="BH89" i="8"/>
  <c r="BG89" i="8"/>
  <c r="BF89" i="8"/>
  <c r="T89" i="8"/>
  <c r="R89" i="8"/>
  <c r="P89" i="8"/>
  <c r="BK89" i="8"/>
  <c r="J89" i="8"/>
  <c r="BE89" i="8" s="1"/>
  <c r="BI87" i="8"/>
  <c r="BH87" i="8"/>
  <c r="BG87" i="8"/>
  <c r="BF87" i="8"/>
  <c r="T87" i="8"/>
  <c r="R87" i="8"/>
  <c r="P87" i="8"/>
  <c r="BK87" i="8"/>
  <c r="J87" i="8"/>
  <c r="BE87" i="8" s="1"/>
  <c r="BI83" i="8"/>
  <c r="BH83" i="8"/>
  <c r="BG83" i="8"/>
  <c r="BF83" i="8"/>
  <c r="T83" i="8"/>
  <c r="R83" i="8"/>
  <c r="P83" i="8"/>
  <c r="BK83" i="8"/>
  <c r="J83" i="8"/>
  <c r="BE83" i="8" s="1"/>
  <c r="BI81" i="8"/>
  <c r="BH81" i="8"/>
  <c r="F33" i="8"/>
  <c r="BC58" i="1" s="1"/>
  <c r="BG81" i="8"/>
  <c r="F32" i="8" s="1"/>
  <c r="BB58" i="1" s="1"/>
  <c r="BF81" i="8"/>
  <c r="J31" i="8"/>
  <c r="AW58" i="1" s="1"/>
  <c r="F31" i="8"/>
  <c r="BA58" i="1" s="1"/>
  <c r="T81" i="8"/>
  <c r="R81" i="8"/>
  <c r="R80" i="8" s="1"/>
  <c r="R79" i="8" s="1"/>
  <c r="R78" i="8" s="1"/>
  <c r="P81" i="8"/>
  <c r="P80" i="8" s="1"/>
  <c r="P79" i="8" s="1"/>
  <c r="P78" i="8" s="1"/>
  <c r="AU58" i="1" s="1"/>
  <c r="BK81" i="8"/>
  <c r="BK80" i="8"/>
  <c r="J80" i="8" s="1"/>
  <c r="J58" i="8" s="1"/>
  <c r="BK79" i="8"/>
  <c r="J79" i="8" s="1"/>
  <c r="J57" i="8" s="1"/>
  <c r="J81" i="8"/>
  <c r="BE81" i="8"/>
  <c r="F72" i="8"/>
  <c r="E70" i="8"/>
  <c r="F49" i="8"/>
  <c r="E47" i="8"/>
  <c r="J21" i="8"/>
  <c r="E21" i="8"/>
  <c r="J74" i="8"/>
  <c r="J51" i="8"/>
  <c r="J20" i="8"/>
  <c r="J18" i="8"/>
  <c r="E18" i="8"/>
  <c r="F75" i="8" s="1"/>
  <c r="F52" i="8"/>
  <c r="J17" i="8"/>
  <c r="J15" i="8"/>
  <c r="E15" i="8"/>
  <c r="F51" i="8" s="1"/>
  <c r="F74" i="8"/>
  <c r="J14" i="8"/>
  <c r="J12" i="8"/>
  <c r="J72" i="8"/>
  <c r="J49" i="8"/>
  <c r="E7" i="8"/>
  <c r="E68" i="8" s="1"/>
  <c r="AY57" i="1"/>
  <c r="AX57" i="1"/>
  <c r="BI101" i="7"/>
  <c r="BH101" i="7"/>
  <c r="BG101" i="7"/>
  <c r="BF101" i="7"/>
  <c r="T101" i="7"/>
  <c r="R101" i="7"/>
  <c r="P101" i="7"/>
  <c r="BK101" i="7"/>
  <c r="J101" i="7"/>
  <c r="BE101" i="7"/>
  <c r="BI99" i="7"/>
  <c r="BH99" i="7"/>
  <c r="BG99" i="7"/>
  <c r="BF99" i="7"/>
  <c r="T99" i="7"/>
  <c r="R99" i="7"/>
  <c r="P99" i="7"/>
  <c r="BK99" i="7"/>
  <c r="J99" i="7"/>
  <c r="BE99" i="7"/>
  <c r="BI95" i="7"/>
  <c r="BH95" i="7"/>
  <c r="BG95" i="7"/>
  <c r="BF95" i="7"/>
  <c r="T95" i="7"/>
  <c r="R95" i="7"/>
  <c r="P95" i="7"/>
  <c r="BK95" i="7"/>
  <c r="J95" i="7"/>
  <c r="BE95" i="7"/>
  <c r="BI93" i="7"/>
  <c r="BH93" i="7"/>
  <c r="BG93" i="7"/>
  <c r="BF93" i="7"/>
  <c r="T93" i="7"/>
  <c r="R93" i="7"/>
  <c r="P93" i="7"/>
  <c r="BK93" i="7"/>
  <c r="J93" i="7"/>
  <c r="BE93" i="7"/>
  <c r="BI89" i="7"/>
  <c r="BH89" i="7"/>
  <c r="BG89" i="7"/>
  <c r="BF89" i="7"/>
  <c r="T89" i="7"/>
  <c r="R89" i="7"/>
  <c r="P89" i="7"/>
  <c r="BK89" i="7"/>
  <c r="J89" i="7"/>
  <c r="BE89" i="7"/>
  <c r="BI87" i="7"/>
  <c r="BH87" i="7"/>
  <c r="BG87" i="7"/>
  <c r="BF87" i="7"/>
  <c r="T87" i="7"/>
  <c r="R87" i="7"/>
  <c r="R80" i="7" s="1"/>
  <c r="R79" i="7" s="1"/>
  <c r="R78" i="7" s="1"/>
  <c r="P87" i="7"/>
  <c r="BK87" i="7"/>
  <c r="J87" i="7"/>
  <c r="BE87" i="7"/>
  <c r="BI83" i="7"/>
  <c r="BH83" i="7"/>
  <c r="BG83" i="7"/>
  <c r="BF83" i="7"/>
  <c r="T83" i="7"/>
  <c r="R83" i="7"/>
  <c r="P83" i="7"/>
  <c r="BK83" i="7"/>
  <c r="J83" i="7"/>
  <c r="BE83" i="7"/>
  <c r="BI81" i="7"/>
  <c r="F34" i="7"/>
  <c r="BD57" i="1" s="1"/>
  <c r="BH81" i="7"/>
  <c r="BG81" i="7"/>
  <c r="F32" i="7"/>
  <c r="BB57" i="1" s="1"/>
  <c r="BF81" i="7"/>
  <c r="T81" i="7"/>
  <c r="T80" i="7"/>
  <c r="T79" i="7" s="1"/>
  <c r="T78" i="7"/>
  <c r="R81" i="7"/>
  <c r="P81" i="7"/>
  <c r="P80" i="7"/>
  <c r="P79" i="7" s="1"/>
  <c r="P78" i="7"/>
  <c r="AU57" i="1" s="1"/>
  <c r="BK81" i="7"/>
  <c r="J81" i="7"/>
  <c r="BE81" i="7" s="1"/>
  <c r="J30" i="7" s="1"/>
  <c r="AV57" i="1" s="1"/>
  <c r="F30" i="7"/>
  <c r="AZ57" i="1" s="1"/>
  <c r="F72" i="7"/>
  <c r="E70" i="7"/>
  <c r="F49" i="7"/>
  <c r="E47" i="7"/>
  <c r="J21" i="7"/>
  <c r="E21" i="7"/>
  <c r="J74" i="7" s="1"/>
  <c r="J20" i="7"/>
  <c r="J18" i="7"/>
  <c r="E18" i="7"/>
  <c r="F52" i="7" s="1"/>
  <c r="F75" i="7"/>
  <c r="J17" i="7"/>
  <c r="J15" i="7"/>
  <c r="E15" i="7"/>
  <c r="F74" i="7" s="1"/>
  <c r="J14" i="7"/>
  <c r="J12" i="7"/>
  <c r="J72" i="7" s="1"/>
  <c r="J49" i="7"/>
  <c r="E7" i="7"/>
  <c r="E68" i="7"/>
  <c r="E45" i="7"/>
  <c r="AY56" i="1"/>
  <c r="AX56" i="1"/>
  <c r="BI101" i="6"/>
  <c r="BH101" i="6"/>
  <c r="BG101" i="6"/>
  <c r="BF101" i="6"/>
  <c r="T101" i="6"/>
  <c r="R101" i="6"/>
  <c r="P101" i="6"/>
  <c r="BK101" i="6"/>
  <c r="J101" i="6"/>
  <c r="BE101" i="6" s="1"/>
  <c r="BI99" i="6"/>
  <c r="BH99" i="6"/>
  <c r="BG99" i="6"/>
  <c r="BF99" i="6"/>
  <c r="T99" i="6"/>
  <c r="R99" i="6"/>
  <c r="P99" i="6"/>
  <c r="BK99" i="6"/>
  <c r="J99" i="6"/>
  <c r="BE99" i="6" s="1"/>
  <c r="BI95" i="6"/>
  <c r="BH95" i="6"/>
  <c r="BG95" i="6"/>
  <c r="BF95" i="6"/>
  <c r="T95" i="6"/>
  <c r="R95" i="6"/>
  <c r="P95" i="6"/>
  <c r="BK95" i="6"/>
  <c r="J95" i="6"/>
  <c r="BE95" i="6" s="1"/>
  <c r="BI93" i="6"/>
  <c r="BH93" i="6"/>
  <c r="BG93" i="6"/>
  <c r="BF93" i="6"/>
  <c r="T93" i="6"/>
  <c r="R93" i="6"/>
  <c r="P93" i="6"/>
  <c r="BK93" i="6"/>
  <c r="J93" i="6"/>
  <c r="BE93" i="6" s="1"/>
  <c r="BI89" i="6"/>
  <c r="BH89" i="6"/>
  <c r="BG89" i="6"/>
  <c r="BF89" i="6"/>
  <c r="T89" i="6"/>
  <c r="R89" i="6"/>
  <c r="P89" i="6"/>
  <c r="BK89" i="6"/>
  <c r="J89" i="6"/>
  <c r="BE89" i="6" s="1"/>
  <c r="BI87" i="6"/>
  <c r="BH87" i="6"/>
  <c r="BG87" i="6"/>
  <c r="BF87" i="6"/>
  <c r="T87" i="6"/>
  <c r="R87" i="6"/>
  <c r="P87" i="6"/>
  <c r="BK87" i="6"/>
  <c r="J87" i="6"/>
  <c r="BE87" i="6" s="1"/>
  <c r="BI83" i="6"/>
  <c r="BH83" i="6"/>
  <c r="BG83" i="6"/>
  <c r="BF83" i="6"/>
  <c r="T83" i="6"/>
  <c r="R83" i="6"/>
  <c r="P83" i="6"/>
  <c r="BK83" i="6"/>
  <c r="J83" i="6"/>
  <c r="BE83" i="6" s="1"/>
  <c r="BI81" i="6"/>
  <c r="BH81" i="6"/>
  <c r="F33" i="6"/>
  <c r="BC56" i="1" s="1"/>
  <c r="BG81" i="6"/>
  <c r="F32" i="6" s="1"/>
  <c r="BB56" i="1" s="1"/>
  <c r="BF81" i="6"/>
  <c r="J31" i="6"/>
  <c r="AW56" i="1" s="1"/>
  <c r="F31" i="6"/>
  <c r="BA56" i="1" s="1"/>
  <c r="T81" i="6"/>
  <c r="R81" i="6"/>
  <c r="R80" i="6" s="1"/>
  <c r="R79" i="6"/>
  <c r="R78" i="6" s="1"/>
  <c r="P81" i="6"/>
  <c r="BK81" i="6"/>
  <c r="BK80" i="6"/>
  <c r="J80" i="6" s="1"/>
  <c r="J58" i="6" s="1"/>
  <c r="J81" i="6"/>
  <c r="BE81" i="6"/>
  <c r="F72" i="6"/>
  <c r="E70" i="6"/>
  <c r="F49" i="6"/>
  <c r="E47" i="6"/>
  <c r="J21" i="6"/>
  <c r="E21" i="6"/>
  <c r="J74" i="6"/>
  <c r="J51" i="6"/>
  <c r="J20" i="6"/>
  <c r="J18" i="6"/>
  <c r="E18" i="6"/>
  <c r="F75" i="6" s="1"/>
  <c r="J17" i="6"/>
  <c r="J15" i="6"/>
  <c r="E15" i="6"/>
  <c r="F74" i="6"/>
  <c r="F51" i="6"/>
  <c r="J14" i="6"/>
  <c r="J12" i="6"/>
  <c r="J72" i="6"/>
  <c r="J49" i="6"/>
  <c r="E7" i="6"/>
  <c r="E68" i="6" s="1"/>
  <c r="E45" i="6"/>
  <c r="AY55" i="1"/>
  <c r="AX55" i="1"/>
  <c r="BI101" i="5"/>
  <c r="BH101" i="5"/>
  <c r="BG101" i="5"/>
  <c r="BF101" i="5"/>
  <c r="T101" i="5"/>
  <c r="R101" i="5"/>
  <c r="P101" i="5"/>
  <c r="BK101" i="5"/>
  <c r="J101" i="5"/>
  <c r="BE101" i="5"/>
  <c r="BI99" i="5"/>
  <c r="BH99" i="5"/>
  <c r="BG99" i="5"/>
  <c r="BF99" i="5"/>
  <c r="T99" i="5"/>
  <c r="R99" i="5"/>
  <c r="P99" i="5"/>
  <c r="BK99" i="5"/>
  <c r="J99" i="5"/>
  <c r="BE99" i="5"/>
  <c r="BI95" i="5"/>
  <c r="BH95" i="5"/>
  <c r="BG95" i="5"/>
  <c r="BF95" i="5"/>
  <c r="T95" i="5"/>
  <c r="R95" i="5"/>
  <c r="P95" i="5"/>
  <c r="BK95" i="5"/>
  <c r="J95" i="5"/>
  <c r="BE95" i="5"/>
  <c r="BI93" i="5"/>
  <c r="BH93" i="5"/>
  <c r="BG93" i="5"/>
  <c r="BF93" i="5"/>
  <c r="T93" i="5"/>
  <c r="R93" i="5"/>
  <c r="P93" i="5"/>
  <c r="BK93" i="5"/>
  <c r="J93" i="5"/>
  <c r="BE93" i="5"/>
  <c r="BI89" i="5"/>
  <c r="BH89" i="5"/>
  <c r="BG89" i="5"/>
  <c r="BF89" i="5"/>
  <c r="T89" i="5"/>
  <c r="R89" i="5"/>
  <c r="P89" i="5"/>
  <c r="BK89" i="5"/>
  <c r="J89" i="5"/>
  <c r="BE89" i="5"/>
  <c r="BI87" i="5"/>
  <c r="BH87" i="5"/>
  <c r="BG87" i="5"/>
  <c r="BF87" i="5"/>
  <c r="T87" i="5"/>
  <c r="R87" i="5"/>
  <c r="P87" i="5"/>
  <c r="BK87" i="5"/>
  <c r="J87" i="5"/>
  <c r="BE87" i="5"/>
  <c r="F30" i="5" s="1"/>
  <c r="AZ55" i="1" s="1"/>
  <c r="BI83" i="5"/>
  <c r="BH83" i="5"/>
  <c r="BG83" i="5"/>
  <c r="BF83" i="5"/>
  <c r="T83" i="5"/>
  <c r="R83" i="5"/>
  <c r="P83" i="5"/>
  <c r="BK83" i="5"/>
  <c r="J83" i="5"/>
  <c r="BE83" i="5"/>
  <c r="BI81" i="5"/>
  <c r="F34" i="5"/>
  <c r="BD55" i="1" s="1"/>
  <c r="BH81" i="5"/>
  <c r="F33" i="5" s="1"/>
  <c r="BC55" i="1" s="1"/>
  <c r="BG81" i="5"/>
  <c r="F32" i="5"/>
  <c r="BB55" i="1" s="1"/>
  <c r="BF81" i="5"/>
  <c r="T81" i="5"/>
  <c r="T80" i="5"/>
  <c r="T79" i="5" s="1"/>
  <c r="T78" i="5" s="1"/>
  <c r="R81" i="5"/>
  <c r="R80" i="5"/>
  <c r="R79" i="5" s="1"/>
  <c r="R78" i="5" s="1"/>
  <c r="P81" i="5"/>
  <c r="P80" i="5"/>
  <c r="P79" i="5" s="1"/>
  <c r="P78" i="5"/>
  <c r="AU55" i="1" s="1"/>
  <c r="BK81" i="5"/>
  <c r="BK80" i="5" s="1"/>
  <c r="BK79" i="5" s="1"/>
  <c r="BK78" i="5" s="1"/>
  <c r="J78" i="5" s="1"/>
  <c r="J81" i="5"/>
  <c r="BE81" i="5" s="1"/>
  <c r="J30" i="5" s="1"/>
  <c r="AV55" i="1" s="1"/>
  <c r="F72" i="5"/>
  <c r="E70" i="5"/>
  <c r="F49" i="5"/>
  <c r="E47" i="5"/>
  <c r="J21" i="5"/>
  <c r="E21" i="5"/>
  <c r="J51" i="5" s="1"/>
  <c r="J74" i="5"/>
  <c r="J20" i="5"/>
  <c r="J18" i="5"/>
  <c r="E18" i="5"/>
  <c r="F52" i="5" s="1"/>
  <c r="F75" i="5"/>
  <c r="J17" i="5"/>
  <c r="J15" i="5"/>
  <c r="E15" i="5"/>
  <c r="F74" i="5" s="1"/>
  <c r="F51" i="5"/>
  <c r="J14" i="5"/>
  <c r="J12" i="5"/>
  <c r="J72" i="5" s="1"/>
  <c r="J49" i="5"/>
  <c r="E7" i="5"/>
  <c r="E68" i="5" s="1"/>
  <c r="AY54" i="1"/>
  <c r="AX54" i="1"/>
  <c r="BI108" i="4"/>
  <c r="BH108" i="4"/>
  <c r="BG108" i="4"/>
  <c r="BF108" i="4"/>
  <c r="T108" i="4"/>
  <c r="R108" i="4"/>
  <c r="P108" i="4"/>
  <c r="BK108" i="4"/>
  <c r="J108" i="4"/>
  <c r="BE108" i="4" s="1"/>
  <c r="BI106" i="4"/>
  <c r="BH106" i="4"/>
  <c r="BG106" i="4"/>
  <c r="BF106" i="4"/>
  <c r="T106" i="4"/>
  <c r="R106" i="4"/>
  <c r="P106" i="4"/>
  <c r="BK106" i="4"/>
  <c r="J106" i="4"/>
  <c r="BE106" i="4"/>
  <c r="BI102" i="4"/>
  <c r="BH102" i="4"/>
  <c r="BG102" i="4"/>
  <c r="BF102" i="4"/>
  <c r="T102" i="4"/>
  <c r="R102" i="4"/>
  <c r="P102" i="4"/>
  <c r="BK102" i="4"/>
  <c r="J102" i="4"/>
  <c r="BE102" i="4" s="1"/>
  <c r="BI100" i="4"/>
  <c r="BH100" i="4"/>
  <c r="BG100" i="4"/>
  <c r="BF100" i="4"/>
  <c r="T100" i="4"/>
  <c r="R100" i="4"/>
  <c r="P100" i="4"/>
  <c r="BK100" i="4"/>
  <c r="J100" i="4"/>
  <c r="BE100" i="4" s="1"/>
  <c r="BI96" i="4"/>
  <c r="BH96" i="4"/>
  <c r="BG96" i="4"/>
  <c r="BF96" i="4"/>
  <c r="J31" i="4" s="1"/>
  <c r="AW54" i="1" s="1"/>
  <c r="T96" i="4"/>
  <c r="R96" i="4"/>
  <c r="P96" i="4"/>
  <c r="BK96" i="4"/>
  <c r="J96" i="4"/>
  <c r="BE96" i="4" s="1"/>
  <c r="BI89" i="4"/>
  <c r="BH89" i="4"/>
  <c r="F33" i="4" s="1"/>
  <c r="BC54" i="1" s="1"/>
  <c r="BG89" i="4"/>
  <c r="BF89" i="4"/>
  <c r="T89" i="4"/>
  <c r="R89" i="4"/>
  <c r="P89" i="4"/>
  <c r="BK89" i="4"/>
  <c r="J89" i="4"/>
  <c r="BE89" i="4"/>
  <c r="BI85" i="4"/>
  <c r="BH85" i="4"/>
  <c r="BG85" i="4"/>
  <c r="BF85" i="4"/>
  <c r="T85" i="4"/>
  <c r="R85" i="4"/>
  <c r="P85" i="4"/>
  <c r="BK85" i="4"/>
  <c r="BK80" i="4" s="1"/>
  <c r="J85" i="4"/>
  <c r="BE85" i="4" s="1"/>
  <c r="BI81" i="4"/>
  <c r="F34" i="4" s="1"/>
  <c r="BD54" i="1" s="1"/>
  <c r="BH81" i="4"/>
  <c r="BG81" i="4"/>
  <c r="F32" i="4" s="1"/>
  <c r="BB54" i="1" s="1"/>
  <c r="BF81" i="4"/>
  <c r="T81" i="4"/>
  <c r="T80" i="4" s="1"/>
  <c r="T79" i="4" s="1"/>
  <c r="T78" i="4" s="1"/>
  <c r="R81" i="4"/>
  <c r="R80" i="4" s="1"/>
  <c r="R79" i="4" s="1"/>
  <c r="R78" i="4" s="1"/>
  <c r="P81" i="4"/>
  <c r="P80" i="4" s="1"/>
  <c r="P79" i="4" s="1"/>
  <c r="P78" i="4" s="1"/>
  <c r="AU54" i="1" s="1"/>
  <c r="BK81" i="4"/>
  <c r="J81" i="4"/>
  <c r="BE81" i="4" s="1"/>
  <c r="F72" i="4"/>
  <c r="E70" i="4"/>
  <c r="F49" i="4"/>
  <c r="E47" i="4"/>
  <c r="J21" i="4"/>
  <c r="E21" i="4"/>
  <c r="J74" i="4"/>
  <c r="J51" i="4"/>
  <c r="J20" i="4"/>
  <c r="J18" i="4"/>
  <c r="E18" i="4"/>
  <c r="F75" i="4" s="1"/>
  <c r="J17" i="4"/>
  <c r="J15" i="4"/>
  <c r="E15" i="4"/>
  <c r="F74" i="4" s="1"/>
  <c r="J14" i="4"/>
  <c r="J12" i="4"/>
  <c r="J49" i="4" s="1"/>
  <c r="J72" i="4"/>
  <c r="E7" i="4"/>
  <c r="E45" i="4" s="1"/>
  <c r="E68" i="4"/>
  <c r="AY53" i="1"/>
  <c r="AX53" i="1"/>
  <c r="BI151" i="3"/>
  <c r="BH151" i="3"/>
  <c r="BG151" i="3"/>
  <c r="BF151" i="3"/>
  <c r="T151" i="3"/>
  <c r="T150" i="3" s="1"/>
  <c r="T149" i="3" s="1"/>
  <c r="R151" i="3"/>
  <c r="R150" i="3" s="1"/>
  <c r="R149" i="3" s="1"/>
  <c r="P151" i="3"/>
  <c r="P150" i="3"/>
  <c r="P149" i="3"/>
  <c r="BK151" i="3"/>
  <c r="BK150" i="3" s="1"/>
  <c r="J151" i="3"/>
  <c r="BE151" i="3"/>
  <c r="BI147" i="3"/>
  <c r="BH147" i="3"/>
  <c r="BG147" i="3"/>
  <c r="BF147" i="3"/>
  <c r="T147" i="3"/>
  <c r="T146" i="3"/>
  <c r="R147" i="3"/>
  <c r="R146" i="3" s="1"/>
  <c r="P147" i="3"/>
  <c r="P146" i="3"/>
  <c r="BK147" i="3"/>
  <c r="BK146" i="3"/>
  <c r="J146" i="3" s="1"/>
  <c r="J62" i="3" s="1"/>
  <c r="J147" i="3"/>
  <c r="BE147" i="3"/>
  <c r="BI144" i="3"/>
  <c r="BH144" i="3"/>
  <c r="BG144" i="3"/>
  <c r="BF144" i="3"/>
  <c r="T144" i="3"/>
  <c r="R144" i="3"/>
  <c r="R139" i="3" s="1"/>
  <c r="P144" i="3"/>
  <c r="P139" i="3" s="1"/>
  <c r="BK144" i="3"/>
  <c r="J144" i="3"/>
  <c r="BE144" i="3"/>
  <c r="BI142" i="3"/>
  <c r="BH142" i="3"/>
  <c r="BG142" i="3"/>
  <c r="BF142" i="3"/>
  <c r="T142" i="3"/>
  <c r="T139" i="3" s="1"/>
  <c r="R142" i="3"/>
  <c r="P142" i="3"/>
  <c r="BK142" i="3"/>
  <c r="J142" i="3"/>
  <c r="BE142" i="3"/>
  <c r="BI140" i="3"/>
  <c r="BH140" i="3"/>
  <c r="BG140" i="3"/>
  <c r="BF140" i="3"/>
  <c r="T140" i="3"/>
  <c r="R140" i="3"/>
  <c r="P140" i="3"/>
  <c r="BK140" i="3"/>
  <c r="BK139" i="3" s="1"/>
  <c r="J139" i="3" s="1"/>
  <c r="J61" i="3" s="1"/>
  <c r="J140" i="3"/>
  <c r="BE140" i="3" s="1"/>
  <c r="BI135" i="3"/>
  <c r="BH135" i="3"/>
  <c r="BG135" i="3"/>
  <c r="BF135" i="3"/>
  <c r="T135" i="3"/>
  <c r="R135" i="3"/>
  <c r="P135" i="3"/>
  <c r="BK135" i="3"/>
  <c r="J135" i="3"/>
  <c r="BE135" i="3"/>
  <c r="BI131" i="3"/>
  <c r="BH131" i="3"/>
  <c r="BG131" i="3"/>
  <c r="BF131" i="3"/>
  <c r="T131" i="3"/>
  <c r="R131" i="3"/>
  <c r="P131" i="3"/>
  <c r="BK131" i="3"/>
  <c r="J131" i="3"/>
  <c r="BE131" i="3" s="1"/>
  <c r="BI129" i="3"/>
  <c r="BH129" i="3"/>
  <c r="BG129" i="3"/>
  <c r="BF129" i="3"/>
  <c r="T129" i="3"/>
  <c r="R129" i="3"/>
  <c r="P129" i="3"/>
  <c r="BK129" i="3"/>
  <c r="J129" i="3"/>
  <c r="BE129" i="3"/>
  <c r="BI127" i="3"/>
  <c r="BH127" i="3"/>
  <c r="BG127" i="3"/>
  <c r="BF127" i="3"/>
  <c r="T127" i="3"/>
  <c r="R127" i="3"/>
  <c r="P127" i="3"/>
  <c r="BK127" i="3"/>
  <c r="J127" i="3"/>
  <c r="BE127" i="3"/>
  <c r="BI125" i="3"/>
  <c r="BH125" i="3"/>
  <c r="BG125" i="3"/>
  <c r="BF125" i="3"/>
  <c r="T125" i="3"/>
  <c r="R125" i="3"/>
  <c r="P125" i="3"/>
  <c r="BK125" i="3"/>
  <c r="J125" i="3"/>
  <c r="BE125" i="3"/>
  <c r="BI123" i="3"/>
  <c r="BH123" i="3"/>
  <c r="BG123" i="3"/>
  <c r="BF123" i="3"/>
  <c r="T123" i="3"/>
  <c r="R123" i="3"/>
  <c r="P123" i="3"/>
  <c r="BK123" i="3"/>
  <c r="J123" i="3"/>
  <c r="BE123" i="3" s="1"/>
  <c r="BI121" i="3"/>
  <c r="BH121" i="3"/>
  <c r="BG121" i="3"/>
  <c r="BF121" i="3"/>
  <c r="T121" i="3"/>
  <c r="R121" i="3"/>
  <c r="P121" i="3"/>
  <c r="BK121" i="3"/>
  <c r="J121" i="3"/>
  <c r="BE121" i="3"/>
  <c r="BI117" i="3"/>
  <c r="BH117" i="3"/>
  <c r="BG117" i="3"/>
  <c r="BF117" i="3"/>
  <c r="T117" i="3"/>
  <c r="T108" i="3" s="1"/>
  <c r="R117" i="3"/>
  <c r="P117" i="3"/>
  <c r="BK117" i="3"/>
  <c r="J117" i="3"/>
  <c r="BE117" i="3"/>
  <c r="BI113" i="3"/>
  <c r="BH113" i="3"/>
  <c r="BG113" i="3"/>
  <c r="BF113" i="3"/>
  <c r="T113" i="3"/>
  <c r="R113" i="3"/>
  <c r="R108" i="3" s="1"/>
  <c r="P113" i="3"/>
  <c r="BK113" i="3"/>
  <c r="J113" i="3"/>
  <c r="BE113" i="3"/>
  <c r="BI109" i="3"/>
  <c r="BH109" i="3"/>
  <c r="BG109" i="3"/>
  <c r="BF109" i="3"/>
  <c r="T109" i="3"/>
  <c r="R109" i="3"/>
  <c r="P109" i="3"/>
  <c r="P108" i="3" s="1"/>
  <c r="BK109" i="3"/>
  <c r="BK108" i="3"/>
  <c r="J108" i="3" s="1"/>
  <c r="J60" i="3" s="1"/>
  <c r="J109" i="3"/>
  <c r="BE109" i="3" s="1"/>
  <c r="BI104" i="3"/>
  <c r="F34" i="3" s="1"/>
  <c r="BD53" i="1" s="1"/>
  <c r="BH104" i="3"/>
  <c r="BG104" i="3"/>
  <c r="BF104" i="3"/>
  <c r="T104" i="3"/>
  <c r="R104" i="3"/>
  <c r="P104" i="3"/>
  <c r="BK104" i="3"/>
  <c r="J104" i="3"/>
  <c r="BE104" i="3" s="1"/>
  <c r="BI100" i="3"/>
  <c r="BH100" i="3"/>
  <c r="BG100" i="3"/>
  <c r="BF100" i="3"/>
  <c r="T100" i="3"/>
  <c r="R100" i="3"/>
  <c r="R91" i="3" s="1"/>
  <c r="P100" i="3"/>
  <c r="P91" i="3" s="1"/>
  <c r="BK100" i="3"/>
  <c r="J100" i="3"/>
  <c r="BE100" i="3"/>
  <c r="BI96" i="3"/>
  <c r="BH96" i="3"/>
  <c r="BG96" i="3"/>
  <c r="BF96" i="3"/>
  <c r="T96" i="3"/>
  <c r="T91" i="3" s="1"/>
  <c r="R96" i="3"/>
  <c r="P96" i="3"/>
  <c r="BK96" i="3"/>
  <c r="J96" i="3"/>
  <c r="BE96" i="3"/>
  <c r="BI92" i="3"/>
  <c r="BH92" i="3"/>
  <c r="BG92" i="3"/>
  <c r="F32" i="3" s="1"/>
  <c r="BB53" i="1" s="1"/>
  <c r="BF92" i="3"/>
  <c r="T92" i="3"/>
  <c r="R92" i="3"/>
  <c r="P92" i="3"/>
  <c r="BK92" i="3"/>
  <c r="BK91" i="3" s="1"/>
  <c r="J91" i="3" s="1"/>
  <c r="J59" i="3" s="1"/>
  <c r="J92" i="3"/>
  <c r="BE92" i="3" s="1"/>
  <c r="BI87" i="3"/>
  <c r="BH87" i="3"/>
  <c r="F33" i="3" s="1"/>
  <c r="BC53" i="1" s="1"/>
  <c r="BG87" i="3"/>
  <c r="BF87" i="3"/>
  <c r="F31" i="3" s="1"/>
  <c r="BA53" i="1" s="1"/>
  <c r="J31" i="3"/>
  <c r="AW53" i="1" s="1"/>
  <c r="T87" i="3"/>
  <c r="T86" i="3"/>
  <c r="T85" i="3" s="1"/>
  <c r="T84" i="3" s="1"/>
  <c r="R87" i="3"/>
  <c r="R86" i="3" s="1"/>
  <c r="R85" i="3" s="1"/>
  <c r="R84" i="3" s="1"/>
  <c r="P87" i="3"/>
  <c r="P86" i="3"/>
  <c r="BK87" i="3"/>
  <c r="BK86" i="3" s="1"/>
  <c r="J87" i="3"/>
  <c r="BE87" i="3" s="1"/>
  <c r="F78" i="3"/>
  <c r="E76" i="3"/>
  <c r="F49" i="3"/>
  <c r="E47" i="3"/>
  <c r="J21" i="3"/>
  <c r="E21" i="3"/>
  <c r="J80" i="3" s="1"/>
  <c r="J51" i="3"/>
  <c r="J20" i="3"/>
  <c r="J18" i="3"/>
  <c r="E18" i="3"/>
  <c r="F81" i="3"/>
  <c r="F52" i="3"/>
  <c r="J17" i="3"/>
  <c r="J15" i="3"/>
  <c r="E15" i="3"/>
  <c r="F80" i="3" s="1"/>
  <c r="J14" i="3"/>
  <c r="J12" i="3"/>
  <c r="J49" i="3" s="1"/>
  <c r="J78" i="3"/>
  <c r="E7" i="3"/>
  <c r="E74" i="3"/>
  <c r="E45" i="3"/>
  <c r="AY52" i="1"/>
  <c r="AX52" i="1"/>
  <c r="BI255" i="2"/>
  <c r="BH255" i="2"/>
  <c r="BG255" i="2"/>
  <c r="BF255" i="2"/>
  <c r="T255" i="2"/>
  <c r="T254" i="2" s="1"/>
  <c r="T253" i="2" s="1"/>
  <c r="R255" i="2"/>
  <c r="R254" i="2"/>
  <c r="R253" i="2"/>
  <c r="P255" i="2"/>
  <c r="P254" i="2" s="1"/>
  <c r="P253" i="2" s="1"/>
  <c r="BK255" i="2"/>
  <c r="BK254" i="2"/>
  <c r="J254" i="2" s="1"/>
  <c r="J65" i="2" s="1"/>
  <c r="BK253" i="2"/>
  <c r="J253" i="2"/>
  <c r="J64" i="2" s="1"/>
  <c r="J255" i="2"/>
  <c r="BE255" i="2" s="1"/>
  <c r="BI251" i="2"/>
  <c r="BH251" i="2"/>
  <c r="BG251" i="2"/>
  <c r="BF251" i="2"/>
  <c r="T251" i="2"/>
  <c r="T250" i="2" s="1"/>
  <c r="R251" i="2"/>
  <c r="R250" i="2" s="1"/>
  <c r="P251" i="2"/>
  <c r="P250" i="2" s="1"/>
  <c r="BK251" i="2"/>
  <c r="BK250" i="2"/>
  <c r="J250" i="2" s="1"/>
  <c r="J63" i="2" s="1"/>
  <c r="J251" i="2"/>
  <c r="BE251" i="2"/>
  <c r="BI248" i="2"/>
  <c r="BH248" i="2"/>
  <c r="BG248" i="2"/>
  <c r="BF248" i="2"/>
  <c r="T248" i="2"/>
  <c r="R248" i="2"/>
  <c r="P248" i="2"/>
  <c r="BK248" i="2"/>
  <c r="J248" i="2"/>
  <c r="BE248" i="2" s="1"/>
  <c r="BI246" i="2"/>
  <c r="BH246" i="2"/>
  <c r="BG246" i="2"/>
  <c r="BF246" i="2"/>
  <c r="T246" i="2"/>
  <c r="R246" i="2"/>
  <c r="P246" i="2"/>
  <c r="BK246" i="2"/>
  <c r="J246" i="2"/>
  <c r="BE246" i="2"/>
  <c r="BI244" i="2"/>
  <c r="BH244" i="2"/>
  <c r="BG244" i="2"/>
  <c r="BF244" i="2"/>
  <c r="T244" i="2"/>
  <c r="T243" i="2" s="1"/>
  <c r="R244" i="2"/>
  <c r="R243" i="2"/>
  <c r="P244" i="2"/>
  <c r="P243" i="2" s="1"/>
  <c r="BK244" i="2"/>
  <c r="BK243" i="2" s="1"/>
  <c r="J243" i="2" s="1"/>
  <c r="J62" i="2" s="1"/>
  <c r="J244" i="2"/>
  <c r="BE244" i="2"/>
  <c r="BI239" i="2"/>
  <c r="BH239" i="2"/>
  <c r="BG239" i="2"/>
  <c r="BF239" i="2"/>
  <c r="T239" i="2"/>
  <c r="R239" i="2"/>
  <c r="P239" i="2"/>
  <c r="BK239" i="2"/>
  <c r="J239" i="2"/>
  <c r="BE239" i="2" s="1"/>
  <c r="BI235" i="2"/>
  <c r="BH235" i="2"/>
  <c r="BG235" i="2"/>
  <c r="BF235" i="2"/>
  <c r="T235" i="2"/>
  <c r="R235" i="2"/>
  <c r="P235" i="2"/>
  <c r="BK235" i="2"/>
  <c r="J235" i="2"/>
  <c r="BE235" i="2" s="1"/>
  <c r="BI231" i="2"/>
  <c r="BH231" i="2"/>
  <c r="BG231" i="2"/>
  <c r="BF231" i="2"/>
  <c r="T231" i="2"/>
  <c r="R231" i="2"/>
  <c r="P231" i="2"/>
  <c r="BK231" i="2"/>
  <c r="J231" i="2"/>
  <c r="BE231" i="2" s="1"/>
  <c r="BI227" i="2"/>
  <c r="BH227" i="2"/>
  <c r="BG227" i="2"/>
  <c r="BF227" i="2"/>
  <c r="T227" i="2"/>
  <c r="R227" i="2"/>
  <c r="P227" i="2"/>
  <c r="BK227" i="2"/>
  <c r="J227" i="2"/>
  <c r="BE227" i="2"/>
  <c r="BI223" i="2"/>
  <c r="BH223" i="2"/>
  <c r="BG223" i="2"/>
  <c r="BF223" i="2"/>
  <c r="T223" i="2"/>
  <c r="R223" i="2"/>
  <c r="P223" i="2"/>
  <c r="BK223" i="2"/>
  <c r="J223" i="2"/>
  <c r="BE223" i="2" s="1"/>
  <c r="BI219" i="2"/>
  <c r="BH219" i="2"/>
  <c r="BG219" i="2"/>
  <c r="BF219" i="2"/>
  <c r="T219" i="2"/>
  <c r="R219" i="2"/>
  <c r="P219" i="2"/>
  <c r="BK219" i="2"/>
  <c r="J219" i="2"/>
  <c r="BE219" i="2" s="1"/>
  <c r="BI217" i="2"/>
  <c r="BH217" i="2"/>
  <c r="BG217" i="2"/>
  <c r="BF217" i="2"/>
  <c r="T217" i="2"/>
  <c r="R217" i="2"/>
  <c r="P217" i="2"/>
  <c r="BK217" i="2"/>
  <c r="J217" i="2"/>
  <c r="BE217" i="2" s="1"/>
  <c r="BI215" i="2"/>
  <c r="BH215" i="2"/>
  <c r="BG215" i="2"/>
  <c r="BF215" i="2"/>
  <c r="T215" i="2"/>
  <c r="R215" i="2"/>
  <c r="P215" i="2"/>
  <c r="BK215" i="2"/>
  <c r="J215" i="2"/>
  <c r="BE215" i="2"/>
  <c r="BI213" i="2"/>
  <c r="BH213" i="2"/>
  <c r="BG213" i="2"/>
  <c r="BF213" i="2"/>
  <c r="T213" i="2"/>
  <c r="R213" i="2"/>
  <c r="P213" i="2"/>
  <c r="BK213" i="2"/>
  <c r="J213" i="2"/>
  <c r="BE213" i="2" s="1"/>
  <c r="BI211" i="2"/>
  <c r="BH211" i="2"/>
  <c r="BG211" i="2"/>
  <c r="BF211" i="2"/>
  <c r="T211" i="2"/>
  <c r="R211" i="2"/>
  <c r="P211" i="2"/>
  <c r="BK211" i="2"/>
  <c r="J211" i="2"/>
  <c r="BE211" i="2" s="1"/>
  <c r="BI209" i="2"/>
  <c r="BH209" i="2"/>
  <c r="BG209" i="2"/>
  <c r="BF209" i="2"/>
  <c r="T209" i="2"/>
  <c r="R209" i="2"/>
  <c r="P209" i="2"/>
  <c r="BK209" i="2"/>
  <c r="J209" i="2"/>
  <c r="BE209" i="2" s="1"/>
  <c r="BI207" i="2"/>
  <c r="BH207" i="2"/>
  <c r="BG207" i="2"/>
  <c r="BF207" i="2"/>
  <c r="T207" i="2"/>
  <c r="R207" i="2"/>
  <c r="P207" i="2"/>
  <c r="BK207" i="2"/>
  <c r="J207" i="2"/>
  <c r="BE207" i="2"/>
  <c r="BI203" i="2"/>
  <c r="BH203" i="2"/>
  <c r="BG203" i="2"/>
  <c r="BF203" i="2"/>
  <c r="T203" i="2"/>
  <c r="R203" i="2"/>
  <c r="P203" i="2"/>
  <c r="BK203" i="2"/>
  <c r="J203" i="2"/>
  <c r="BE203" i="2" s="1"/>
  <c r="BI199" i="2"/>
  <c r="BH199" i="2"/>
  <c r="BG199" i="2"/>
  <c r="BF199" i="2"/>
  <c r="T199" i="2"/>
  <c r="R199" i="2"/>
  <c r="P199" i="2"/>
  <c r="BK199" i="2"/>
  <c r="J199" i="2"/>
  <c r="BE199" i="2" s="1"/>
  <c r="BI195" i="2"/>
  <c r="BH195" i="2"/>
  <c r="BG195" i="2"/>
  <c r="BF195" i="2"/>
  <c r="T195" i="2"/>
  <c r="R195" i="2"/>
  <c r="P195" i="2"/>
  <c r="BK195" i="2"/>
  <c r="J195" i="2"/>
  <c r="BE195" i="2"/>
  <c r="BI191" i="2"/>
  <c r="BH191" i="2"/>
  <c r="BG191" i="2"/>
  <c r="BF191" i="2"/>
  <c r="T191" i="2"/>
  <c r="T190" i="2" s="1"/>
  <c r="R191" i="2"/>
  <c r="R190" i="2" s="1"/>
  <c r="P191" i="2"/>
  <c r="P190" i="2"/>
  <c r="BK191" i="2"/>
  <c r="BK190" i="2" s="1"/>
  <c r="J190" i="2" s="1"/>
  <c r="J61" i="2" s="1"/>
  <c r="J191" i="2"/>
  <c r="BE191" i="2" s="1"/>
  <c r="BI188" i="2"/>
  <c r="BH188" i="2"/>
  <c r="BG188" i="2"/>
  <c r="BF188" i="2"/>
  <c r="T188" i="2"/>
  <c r="T187" i="2" s="1"/>
  <c r="R188" i="2"/>
  <c r="R187" i="2" s="1"/>
  <c r="P188" i="2"/>
  <c r="P187" i="2"/>
  <c r="BK188" i="2"/>
  <c r="BK187" i="2" s="1"/>
  <c r="J187" i="2" s="1"/>
  <c r="J60" i="2" s="1"/>
  <c r="J188" i="2"/>
  <c r="BE188" i="2"/>
  <c r="BI183" i="2"/>
  <c r="BH183" i="2"/>
  <c r="BG183" i="2"/>
  <c r="BF183" i="2"/>
  <c r="T183" i="2"/>
  <c r="R183" i="2"/>
  <c r="P183" i="2"/>
  <c r="BK183" i="2"/>
  <c r="J183" i="2"/>
  <c r="BE183" i="2"/>
  <c r="BI179" i="2"/>
  <c r="BH179" i="2"/>
  <c r="BG179" i="2"/>
  <c r="BF179" i="2"/>
  <c r="T179" i="2"/>
  <c r="R179" i="2"/>
  <c r="P179" i="2"/>
  <c r="BK179" i="2"/>
  <c r="J179" i="2"/>
  <c r="BE179" i="2" s="1"/>
  <c r="BI175" i="2"/>
  <c r="BH175" i="2"/>
  <c r="BG175" i="2"/>
  <c r="BF175" i="2"/>
  <c r="T175" i="2"/>
  <c r="R175" i="2"/>
  <c r="P175" i="2"/>
  <c r="BK175" i="2"/>
  <c r="J175" i="2"/>
  <c r="BE175" i="2" s="1"/>
  <c r="BI171" i="2"/>
  <c r="BH171" i="2"/>
  <c r="BG171" i="2"/>
  <c r="BF171" i="2"/>
  <c r="T171" i="2"/>
  <c r="R171" i="2"/>
  <c r="P171" i="2"/>
  <c r="BK171" i="2"/>
  <c r="J171" i="2"/>
  <c r="BE171" i="2" s="1"/>
  <c r="BI167" i="2"/>
  <c r="BH167" i="2"/>
  <c r="BG167" i="2"/>
  <c r="BF167" i="2"/>
  <c r="T167" i="2"/>
  <c r="R167" i="2"/>
  <c r="P167" i="2"/>
  <c r="BK167" i="2"/>
  <c r="J167" i="2"/>
  <c r="BE167" i="2"/>
  <c r="BI163" i="2"/>
  <c r="BH163" i="2"/>
  <c r="BG163" i="2"/>
  <c r="BF163" i="2"/>
  <c r="T163" i="2"/>
  <c r="R163" i="2"/>
  <c r="P163" i="2"/>
  <c r="BK163" i="2"/>
  <c r="J163" i="2"/>
  <c r="BE163" i="2" s="1"/>
  <c r="BI159" i="2"/>
  <c r="BH159" i="2"/>
  <c r="BG159" i="2"/>
  <c r="BF159" i="2"/>
  <c r="T159" i="2"/>
  <c r="R159" i="2"/>
  <c r="P159" i="2"/>
  <c r="BK159" i="2"/>
  <c r="J159" i="2"/>
  <c r="BE159" i="2" s="1"/>
  <c r="BI155" i="2"/>
  <c r="BH155" i="2"/>
  <c r="BG155" i="2"/>
  <c r="BF155" i="2"/>
  <c r="T155" i="2"/>
  <c r="R155" i="2"/>
  <c r="P155" i="2"/>
  <c r="BK155" i="2"/>
  <c r="J155" i="2"/>
  <c r="BE155" i="2"/>
  <c r="BI151" i="2"/>
  <c r="BH151" i="2"/>
  <c r="BG151" i="2"/>
  <c r="BF151" i="2"/>
  <c r="T151" i="2"/>
  <c r="T146" i="2" s="1"/>
  <c r="R151" i="2"/>
  <c r="P151" i="2"/>
  <c r="BK151" i="2"/>
  <c r="J151" i="2"/>
  <c r="BE151" i="2"/>
  <c r="BI147" i="2"/>
  <c r="BH147" i="2"/>
  <c r="BG147" i="2"/>
  <c r="BF147" i="2"/>
  <c r="T147" i="2"/>
  <c r="R147" i="2"/>
  <c r="R146" i="2"/>
  <c r="P147" i="2"/>
  <c r="P146" i="2" s="1"/>
  <c r="BK147" i="2"/>
  <c r="BK146" i="2" s="1"/>
  <c r="J146" i="2" s="1"/>
  <c r="J59" i="2" s="1"/>
  <c r="J147" i="2"/>
  <c r="BE147" i="2"/>
  <c r="BI142" i="2"/>
  <c r="BH142" i="2"/>
  <c r="BG142" i="2"/>
  <c r="BF142" i="2"/>
  <c r="T142" i="2"/>
  <c r="R142" i="2"/>
  <c r="P142" i="2"/>
  <c r="BK142" i="2"/>
  <c r="J142" i="2"/>
  <c r="BE142" i="2" s="1"/>
  <c r="BI138" i="2"/>
  <c r="BH138" i="2"/>
  <c r="BG138" i="2"/>
  <c r="BF138" i="2"/>
  <c r="T138" i="2"/>
  <c r="R138" i="2"/>
  <c r="P138" i="2"/>
  <c r="BK138" i="2"/>
  <c r="J138" i="2"/>
  <c r="BE138" i="2" s="1"/>
  <c r="BI134" i="2"/>
  <c r="BH134" i="2"/>
  <c r="BG134" i="2"/>
  <c r="BF134" i="2"/>
  <c r="T134" i="2"/>
  <c r="R134" i="2"/>
  <c r="P134" i="2"/>
  <c r="BK134" i="2"/>
  <c r="J134" i="2"/>
  <c r="BE134" i="2"/>
  <c r="BI132" i="2"/>
  <c r="BH132" i="2"/>
  <c r="BG132" i="2"/>
  <c r="BF132" i="2"/>
  <c r="T132" i="2"/>
  <c r="R132" i="2"/>
  <c r="P132" i="2"/>
  <c r="BK132" i="2"/>
  <c r="J132" i="2"/>
  <c r="BE132" i="2"/>
  <c r="BI130" i="2"/>
  <c r="BH130" i="2"/>
  <c r="BG130" i="2"/>
  <c r="BF130" i="2"/>
  <c r="T130" i="2"/>
  <c r="R130" i="2"/>
  <c r="P130" i="2"/>
  <c r="BK130" i="2"/>
  <c r="J130" i="2"/>
  <c r="BE130" i="2"/>
  <c r="BI128" i="2"/>
  <c r="BH128" i="2"/>
  <c r="BG128" i="2"/>
  <c r="BF128" i="2"/>
  <c r="T128" i="2"/>
  <c r="R128" i="2"/>
  <c r="P128" i="2"/>
  <c r="BK128" i="2"/>
  <c r="J128" i="2"/>
  <c r="BE128" i="2" s="1"/>
  <c r="BI124" i="2"/>
  <c r="BH124" i="2"/>
  <c r="BG124" i="2"/>
  <c r="BF124" i="2"/>
  <c r="T124" i="2"/>
  <c r="R124" i="2"/>
  <c r="P124" i="2"/>
  <c r="BK124" i="2"/>
  <c r="J124" i="2"/>
  <c r="BE124" i="2"/>
  <c r="BI122" i="2"/>
  <c r="BH122" i="2"/>
  <c r="BG122" i="2"/>
  <c r="BF122" i="2"/>
  <c r="T122" i="2"/>
  <c r="R122" i="2"/>
  <c r="P122" i="2"/>
  <c r="BK122" i="2"/>
  <c r="J122" i="2"/>
  <c r="BE122" i="2"/>
  <c r="BI118" i="2"/>
  <c r="BH118" i="2"/>
  <c r="BG118" i="2"/>
  <c r="BF118" i="2"/>
  <c r="T118" i="2"/>
  <c r="R118" i="2"/>
  <c r="P118" i="2"/>
  <c r="BK118" i="2"/>
  <c r="J118" i="2"/>
  <c r="BE118" i="2"/>
  <c r="BI114" i="2"/>
  <c r="BH114" i="2"/>
  <c r="BG114" i="2"/>
  <c r="BF114" i="2"/>
  <c r="T114" i="2"/>
  <c r="R114" i="2"/>
  <c r="P114" i="2"/>
  <c r="BK114" i="2"/>
  <c r="J114" i="2"/>
  <c r="BE114" i="2" s="1"/>
  <c r="BI110" i="2"/>
  <c r="BH110" i="2"/>
  <c r="BG110" i="2"/>
  <c r="BF110" i="2"/>
  <c r="T110" i="2"/>
  <c r="R110" i="2"/>
  <c r="P110" i="2"/>
  <c r="BK110" i="2"/>
  <c r="J110" i="2"/>
  <c r="BE110" i="2"/>
  <c r="BI108" i="2"/>
  <c r="BH108" i="2"/>
  <c r="BG108" i="2"/>
  <c r="BF108" i="2"/>
  <c r="T108" i="2"/>
  <c r="R108" i="2"/>
  <c r="P108" i="2"/>
  <c r="BK108" i="2"/>
  <c r="J108" i="2"/>
  <c r="BE108" i="2"/>
  <c r="BI104" i="2"/>
  <c r="BH104" i="2"/>
  <c r="BG104" i="2"/>
  <c r="BF104" i="2"/>
  <c r="T104" i="2"/>
  <c r="R104" i="2"/>
  <c r="P104" i="2"/>
  <c r="BK104" i="2"/>
  <c r="J104" i="2"/>
  <c r="BE104" i="2"/>
  <c r="BI102" i="2"/>
  <c r="BH102" i="2"/>
  <c r="BG102" i="2"/>
  <c r="BF102" i="2"/>
  <c r="T102" i="2"/>
  <c r="R102" i="2"/>
  <c r="P102" i="2"/>
  <c r="BK102" i="2"/>
  <c r="J102" i="2"/>
  <c r="BE102" i="2" s="1"/>
  <c r="BI98" i="2"/>
  <c r="BH98" i="2"/>
  <c r="BG98" i="2"/>
  <c r="BF98" i="2"/>
  <c r="T98" i="2"/>
  <c r="R98" i="2"/>
  <c r="P98" i="2"/>
  <c r="BK98" i="2"/>
  <c r="J98" i="2"/>
  <c r="BE98" i="2"/>
  <c r="BI94" i="2"/>
  <c r="BH94" i="2"/>
  <c r="BG94" i="2"/>
  <c r="BF94" i="2"/>
  <c r="T94" i="2"/>
  <c r="R94" i="2"/>
  <c r="P94" i="2"/>
  <c r="BK94" i="2"/>
  <c r="J94" i="2"/>
  <c r="BE94" i="2"/>
  <c r="BI92" i="2"/>
  <c r="BH92" i="2"/>
  <c r="BG92" i="2"/>
  <c r="BF92" i="2"/>
  <c r="J31" i="2" s="1"/>
  <c r="AW52" i="1" s="1"/>
  <c r="T92" i="2"/>
  <c r="R92" i="2"/>
  <c r="P92" i="2"/>
  <c r="BK92" i="2"/>
  <c r="J92" i="2"/>
  <c r="BE92" i="2"/>
  <c r="BI90" i="2"/>
  <c r="F34" i="2" s="1"/>
  <c r="BD52" i="1" s="1"/>
  <c r="BH90" i="2"/>
  <c r="BG90" i="2"/>
  <c r="BF90" i="2"/>
  <c r="T90" i="2"/>
  <c r="R90" i="2"/>
  <c r="P90" i="2"/>
  <c r="BK90" i="2"/>
  <c r="J90" i="2"/>
  <c r="BE90" i="2" s="1"/>
  <c r="BI88" i="2"/>
  <c r="BH88" i="2"/>
  <c r="F33" i="2" s="1"/>
  <c r="BC52" i="1" s="1"/>
  <c r="BG88" i="2"/>
  <c r="F32" i="2" s="1"/>
  <c r="BB52" i="1" s="1"/>
  <c r="BB51" i="1" s="1"/>
  <c r="BF88" i="2"/>
  <c r="F31" i="2" s="1"/>
  <c r="BA52" i="1" s="1"/>
  <c r="T88" i="2"/>
  <c r="T87" i="2" s="1"/>
  <c r="T86" i="2" s="1"/>
  <c r="T85" i="2" s="1"/>
  <c r="R88" i="2"/>
  <c r="R87" i="2"/>
  <c r="R86" i="2" s="1"/>
  <c r="R85" i="2" s="1"/>
  <c r="P88" i="2"/>
  <c r="P87" i="2" s="1"/>
  <c r="BK88" i="2"/>
  <c r="BK87" i="2" s="1"/>
  <c r="J88" i="2"/>
  <c r="BE88" i="2"/>
  <c r="F79" i="2"/>
  <c r="E77" i="2"/>
  <c r="F49" i="2"/>
  <c r="E47" i="2"/>
  <c r="J21" i="2"/>
  <c r="E21" i="2"/>
  <c r="J81" i="2" s="1"/>
  <c r="J20" i="2"/>
  <c r="J18" i="2"/>
  <c r="E18" i="2"/>
  <c r="F82" i="2" s="1"/>
  <c r="F52" i="2"/>
  <c r="J17" i="2"/>
  <c r="J15" i="2"/>
  <c r="E15" i="2"/>
  <c r="F81" i="2"/>
  <c r="F51" i="2"/>
  <c r="J14" i="2"/>
  <c r="J12" i="2"/>
  <c r="J79" i="2"/>
  <c r="J49" i="2"/>
  <c r="E7" i="2"/>
  <c r="E75" i="2"/>
  <c r="E45" i="2"/>
  <c r="AS51" i="1"/>
  <c r="AT62" i="1"/>
  <c r="L47" i="1"/>
  <c r="AM46" i="1"/>
  <c r="L46" i="1"/>
  <c r="AM44" i="1"/>
  <c r="L44" i="1"/>
  <c r="L42" i="1"/>
  <c r="L41" i="1"/>
  <c r="J30" i="4" l="1"/>
  <c r="AV54" i="1" s="1"/>
  <c r="AT54" i="1" s="1"/>
  <c r="F30" i="4"/>
  <c r="AZ54" i="1" s="1"/>
  <c r="J56" i="5"/>
  <c r="J27" i="5"/>
  <c r="J30" i="3"/>
  <c r="AV53" i="1" s="1"/>
  <c r="AT53" i="1" s="1"/>
  <c r="F30" i="3"/>
  <c r="AZ53" i="1" s="1"/>
  <c r="J150" i="3"/>
  <c r="J64" i="3" s="1"/>
  <c r="BK149" i="3"/>
  <c r="J149" i="3" s="1"/>
  <c r="J63" i="3" s="1"/>
  <c r="W28" i="1"/>
  <c r="AX51" i="1"/>
  <c r="J86" i="3"/>
  <c r="J58" i="3" s="1"/>
  <c r="BK85" i="3"/>
  <c r="BK79" i="4"/>
  <c r="J80" i="4"/>
  <c r="J58" i="4" s="1"/>
  <c r="P85" i="3"/>
  <c r="P84" i="3" s="1"/>
  <c r="AU53" i="1" s="1"/>
  <c r="J30" i="2"/>
  <c r="AV52" i="1" s="1"/>
  <c r="AT52" i="1" s="1"/>
  <c r="J87" i="2"/>
  <c r="J58" i="2" s="1"/>
  <c r="BK86" i="2"/>
  <c r="P86" i="2"/>
  <c r="P85" i="2" s="1"/>
  <c r="AU52" i="1" s="1"/>
  <c r="BD51" i="1"/>
  <c r="W30" i="1" s="1"/>
  <c r="F31" i="4"/>
  <c r="BA54" i="1" s="1"/>
  <c r="BA51" i="1" s="1"/>
  <c r="R84" i="13"/>
  <c r="R83" i="13" s="1"/>
  <c r="T82" i="14"/>
  <c r="T81" i="14" s="1"/>
  <c r="F30" i="2"/>
  <c r="AZ52" i="1" s="1"/>
  <c r="BK79" i="6"/>
  <c r="BK78" i="8"/>
  <c r="J78" i="8" s="1"/>
  <c r="F30" i="11"/>
  <c r="AZ61" i="1" s="1"/>
  <c r="J30" i="11"/>
  <c r="AV61" i="1" s="1"/>
  <c r="AT61" i="1" s="1"/>
  <c r="F30" i="15"/>
  <c r="AZ65" i="1" s="1"/>
  <c r="J30" i="15"/>
  <c r="AV65" i="1" s="1"/>
  <c r="AT65" i="1" s="1"/>
  <c r="F51" i="3"/>
  <c r="F52" i="4"/>
  <c r="T80" i="6"/>
  <c r="T79" i="6" s="1"/>
  <c r="T78" i="6" s="1"/>
  <c r="T80" i="8"/>
  <c r="T79" i="8" s="1"/>
  <c r="T78" i="8" s="1"/>
  <c r="J80" i="11"/>
  <c r="J58" i="11" s="1"/>
  <c r="BK79" i="11"/>
  <c r="J30" i="14"/>
  <c r="AV64" i="1" s="1"/>
  <c r="AT64" i="1" s="1"/>
  <c r="J80" i="15"/>
  <c r="J58" i="15" s="1"/>
  <c r="BK79" i="15"/>
  <c r="J31" i="5"/>
  <c r="AW55" i="1" s="1"/>
  <c r="AT55" i="1" s="1"/>
  <c r="F31" i="5"/>
  <c r="BA55" i="1" s="1"/>
  <c r="F34" i="6"/>
  <c r="BD56" i="1" s="1"/>
  <c r="F51" i="7"/>
  <c r="J51" i="7"/>
  <c r="BK80" i="7"/>
  <c r="F33" i="7"/>
  <c r="BC57" i="1" s="1"/>
  <c r="BC51" i="1" s="1"/>
  <c r="F34" i="8"/>
  <c r="BD58" i="1" s="1"/>
  <c r="F30" i="6"/>
  <c r="AZ56" i="1" s="1"/>
  <c r="J30" i="6"/>
  <c r="AV56" i="1" s="1"/>
  <c r="AT56" i="1" s="1"/>
  <c r="J31" i="7"/>
  <c r="AW57" i="1" s="1"/>
  <c r="AT57" i="1" s="1"/>
  <c r="F31" i="7"/>
  <c r="BA57" i="1" s="1"/>
  <c r="J51" i="2"/>
  <c r="F51" i="4"/>
  <c r="E45" i="5"/>
  <c r="J79" i="5"/>
  <c r="J57" i="5" s="1"/>
  <c r="F52" i="6"/>
  <c r="F30" i="9"/>
  <c r="AZ59" i="1" s="1"/>
  <c r="J30" i="9"/>
  <c r="AV59" i="1" s="1"/>
  <c r="AT59" i="1" s="1"/>
  <c r="J30" i="10"/>
  <c r="AV60" i="1" s="1"/>
  <c r="AT60" i="1" s="1"/>
  <c r="J30" i="13"/>
  <c r="AV63" i="1" s="1"/>
  <c r="AT63" i="1" s="1"/>
  <c r="F30" i="13"/>
  <c r="AZ63" i="1" s="1"/>
  <c r="J80" i="5"/>
  <c r="J58" i="5" s="1"/>
  <c r="P80" i="6"/>
  <c r="P79" i="6" s="1"/>
  <c r="P78" i="6" s="1"/>
  <c r="AU56" i="1" s="1"/>
  <c r="E45" i="8"/>
  <c r="J30" i="8"/>
  <c r="AV58" i="1" s="1"/>
  <c r="AT58" i="1" s="1"/>
  <c r="F30" i="8"/>
  <c r="AZ58" i="1" s="1"/>
  <c r="J80" i="9"/>
  <c r="J58" i="9" s="1"/>
  <c r="BK79" i="9"/>
  <c r="BK84" i="13"/>
  <c r="J85" i="13"/>
  <c r="J58" i="13" s="1"/>
  <c r="P82" i="14"/>
  <c r="P81" i="14" s="1"/>
  <c r="AU64" i="1" s="1"/>
  <c r="J94" i="14"/>
  <c r="J59" i="14" s="1"/>
  <c r="BK82" i="14"/>
  <c r="F30" i="12"/>
  <c r="AZ62" i="1" s="1"/>
  <c r="F31" i="13"/>
  <c r="BA63" i="1" s="1"/>
  <c r="F30" i="14"/>
  <c r="AZ64" i="1" s="1"/>
  <c r="J51" i="9"/>
  <c r="F52" i="10"/>
  <c r="J51" i="11"/>
  <c r="J49" i="13"/>
  <c r="J51" i="15"/>
  <c r="F31" i="9"/>
  <c r="BA59" i="1" s="1"/>
  <c r="F30" i="10"/>
  <c r="AZ60" i="1" s="1"/>
  <c r="F31" i="11"/>
  <c r="BA61" i="1" s="1"/>
  <c r="F31" i="15"/>
  <c r="BA65" i="1" s="1"/>
  <c r="J49" i="9"/>
  <c r="BK78" i="10"/>
  <c r="J78" i="10" s="1"/>
  <c r="J49" i="11"/>
  <c r="E45" i="12"/>
  <c r="BK79" i="12"/>
  <c r="AW51" i="1" l="1"/>
  <c r="AK27" i="1" s="1"/>
  <c r="W27" i="1"/>
  <c r="AY51" i="1"/>
  <c r="W29" i="1"/>
  <c r="J79" i="4"/>
  <c r="J57" i="4" s="1"/>
  <c r="BK78" i="4"/>
  <c r="J78" i="4" s="1"/>
  <c r="AU51" i="1"/>
  <c r="J85" i="3"/>
  <c r="J57" i="3" s="1"/>
  <c r="BK84" i="3"/>
  <c r="J84" i="3" s="1"/>
  <c r="J79" i="12"/>
  <c r="J57" i="12" s="1"/>
  <c r="BK78" i="12"/>
  <c r="J78" i="12" s="1"/>
  <c r="J27" i="8"/>
  <c r="J56" i="8"/>
  <c r="J86" i="2"/>
  <c r="J57" i="2" s="1"/>
  <c r="BK85" i="2"/>
  <c r="J85" i="2" s="1"/>
  <c r="J82" i="14"/>
  <c r="J57" i="14" s="1"/>
  <c r="BK81" i="14"/>
  <c r="J81" i="14" s="1"/>
  <c r="J79" i="6"/>
  <c r="J57" i="6" s="1"/>
  <c r="BK78" i="6"/>
  <c r="J78" i="6" s="1"/>
  <c r="AG55" i="1"/>
  <c r="AN55" i="1" s="1"/>
  <c r="J36" i="5"/>
  <c r="J84" i="13"/>
  <c r="J57" i="13" s="1"/>
  <c r="BK83" i="13"/>
  <c r="J83" i="13" s="1"/>
  <c r="BK78" i="9"/>
  <c r="J78" i="9" s="1"/>
  <c r="J79" i="9"/>
  <c r="J57" i="9" s="1"/>
  <c r="AZ51" i="1"/>
  <c r="BK78" i="11"/>
  <c r="J78" i="11" s="1"/>
  <c r="J79" i="11"/>
  <c r="J57" i="11" s="1"/>
  <c r="J56" i="10"/>
  <c r="J27" i="10"/>
  <c r="BK78" i="15"/>
  <c r="J78" i="15" s="1"/>
  <c r="J79" i="15"/>
  <c r="J57" i="15" s="1"/>
  <c r="BK79" i="7"/>
  <c r="J80" i="7"/>
  <c r="J58" i="7" s="1"/>
  <c r="J27" i="3" l="1"/>
  <c r="J56" i="3"/>
  <c r="J56" i="13"/>
  <c r="J27" i="13"/>
  <c r="J27" i="2"/>
  <c r="J56" i="2"/>
  <c r="J56" i="15"/>
  <c r="J27" i="15"/>
  <c r="J36" i="10"/>
  <c r="AG60" i="1"/>
  <c r="AN60" i="1" s="1"/>
  <c r="J56" i="4"/>
  <c r="J27" i="4"/>
  <c r="BK78" i="7"/>
  <c r="J78" i="7" s="1"/>
  <c r="J79" i="7"/>
  <c r="J57" i="7" s="1"/>
  <c r="J27" i="14"/>
  <c r="J56" i="14"/>
  <c r="J56" i="9"/>
  <c r="J27" i="9"/>
  <c r="J56" i="11"/>
  <c r="J27" i="11"/>
  <c r="J27" i="12"/>
  <c r="J56" i="12"/>
  <c r="J36" i="8"/>
  <c r="AG58" i="1"/>
  <c r="AN58" i="1" s="1"/>
  <c r="J27" i="6"/>
  <c r="J56" i="6"/>
  <c r="AV51" i="1"/>
  <c r="W26" i="1"/>
  <c r="AG62" i="1" l="1"/>
  <c r="AN62" i="1" s="1"/>
  <c r="J36" i="12"/>
  <c r="J56" i="7"/>
  <c r="J27" i="7"/>
  <c r="AG52" i="1"/>
  <c r="J36" i="2"/>
  <c r="J36" i="11"/>
  <c r="AG61" i="1"/>
  <c r="AN61" i="1" s="1"/>
  <c r="J36" i="4"/>
  <c r="AG54" i="1"/>
  <c r="AN54" i="1" s="1"/>
  <c r="J36" i="13"/>
  <c r="AG63" i="1"/>
  <c r="AN63" i="1" s="1"/>
  <c r="AG64" i="1"/>
  <c r="AN64" i="1" s="1"/>
  <c r="J36" i="14"/>
  <c r="AK26" i="1"/>
  <c r="AT51" i="1"/>
  <c r="J36" i="9"/>
  <c r="AG59" i="1"/>
  <c r="AN59" i="1" s="1"/>
  <c r="J36" i="15"/>
  <c r="AG65" i="1"/>
  <c r="AN65" i="1" s="1"/>
  <c r="J36" i="6"/>
  <c r="AG56" i="1"/>
  <c r="AN56" i="1" s="1"/>
  <c r="AG53" i="1"/>
  <c r="AN53" i="1" s="1"/>
  <c r="J36" i="3"/>
  <c r="AN52" i="1" l="1"/>
  <c r="AG57" i="1"/>
  <c r="AN57" i="1" s="1"/>
  <c r="J36" i="7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<sst xmlns="http://schemas.openxmlformats.org/spreadsheetml/2006/main" count="14059" uniqueCount="1587">
  <si>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</si>
  <si>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</si>
  <si>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</si>
  <si>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</si>
  <si>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</si>
  <si>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</si>
  <si>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</si>
  <si>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{44feea22-8d67-4537-84c6-bc4a0cd5184d}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</si>
  <si>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</si>
  <si>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</si>
  <si>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</si>
  <si>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</si>
  <si>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</si>
  <si>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</si>
  <si>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</si>
  <si>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</si>
  <si>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</si>
  <si>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</si>
  <si>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</si>
  <si>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Zhotovení projektové dokumentace na akci II/280 Březno, rekonstrukce</t>
  </si>
  <si>
    <t>KSO:</t>
  </si>
  <si>
    <t/>
  </si>
  <si>
    <t>CC-CZ:</t>
  </si>
  <si>
    <t>Místo:</t>
  </si>
  <si>
    <t>Městys Březno</t>
  </si>
  <si>
    <t>Datum:</t>
  </si>
  <si>
    <t>4. 9. 2017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</si>
  <si>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</si>
  <si>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</si>
  <si>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</si>
  <si>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</si>
  <si>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</si>
  <si>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</si>
  <si>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</si>
  <si>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AVS Projekt s.r.o.</t>
  </si>
  <si>
    <t>True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</si>
  <si>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</si>
  <si>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_x000D_
SO 105 – Kanalizace, poznámka: „Financování kanalizace bude rozděleno v poměru 46,83% : 53,17%. (46,83% Středočeský kraj) a (53,17% Městys Březno)“_x000D_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</si>
  <si>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</si>
  <si>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</si>
  <si>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</si>
  <si>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</si>
  <si>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</si>
  <si>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</si>
  <si>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</si>
  <si>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</si>
  <si>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</si>
  <si>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</si>
  <si>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</si>
  <si>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</si>
  <si>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</si>
  <si>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</si>
  <si>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</si>
  <si>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</si>
  <si>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</si>
  <si>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</si>
  <si>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</si>
  <si>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</si>
  <si>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</si>
  <si>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</si>
  <si>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</si>
  <si>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</si>
  <si>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</si>
  <si>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</si>
  <si>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</si>
  <si>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</si>
  <si>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</si>
  <si>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</si>
  <si>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</si>
  <si>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</si>
  <si>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</si>
  <si>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</si>
  <si>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</si>
  <si>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</si>
  <si>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</si>
  <si>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</si>
  <si>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</si>
  <si>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</si>
  <si>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Komunikace</t>
  </si>
  <si>
    <t>STA</t>
  </si>
  <si>
    <t>1</t>
  </si>
  <si>
    <t>{d57946d4-9bec-42c7-85d1-b439a22e6823}</t>
  </si>
  <si>
    <t>2</t>
  </si>
  <si>
    <t>101_2</t>
  </si>
  <si>
    <t>Komunikace (neuznatelné)</t>
  </si>
  <si>
    <t>{762b8fb2-1f65-4994-b677-add4b1fc9ad1}</t>
  </si>
  <si>
    <t>102_1</t>
  </si>
  <si>
    <t>DIO Etapa 1</t>
  </si>
  <si>
    <t>{6d54fec1-786b-43f8-933f-8c3f8c1ee1b5}</t>
  </si>
  <si>
    <t>102_2</t>
  </si>
  <si>
    <t>DIO Etapa 2</t>
  </si>
  <si>
    <t>{6fa742f7-6586-49e8-b614-34ecda1f905f}</t>
  </si>
  <si>
    <t>102_3</t>
  </si>
  <si>
    <t>DIO Etapa 3</t>
  </si>
  <si>
    <t>{7bac16da-45ca-4e87-bb51-75ea8da5ebe6}</t>
  </si>
  <si>
    <t>102_4</t>
  </si>
  <si>
    <t>DIO Etapa 4</t>
  </si>
  <si>
    <t>{389e00c2-c408-4168-840d-e0cfe1c89e0b}</t>
  </si>
  <si>
    <t>102_5</t>
  </si>
  <si>
    <t>DIO Etapa 5</t>
  </si>
  <si>
    <t>{69653ba8-67c7-40fa-9fa5-f12bd310886d}</t>
  </si>
  <si>
    <t>102_6</t>
  </si>
  <si>
    <t>DIO Etapa 6</t>
  </si>
  <si>
    <t>{207caa91-7809-4ca2-8136-2cbe41c355a2}</t>
  </si>
  <si>
    <t>102_7</t>
  </si>
  <si>
    <t>Objízdná trasa 1-4 etapa</t>
  </si>
  <si>
    <t>{6c620945-4752-4a9c-9eff-2ef2af29b91c}</t>
  </si>
  <si>
    <t>102_8</t>
  </si>
  <si>
    <t>Objízná trasa 5-6 etapa</t>
  </si>
  <si>
    <t>{02ec7a3f-e84c-4b57-a75f-be1ba2ea2445}</t>
  </si>
  <si>
    <t>102_9</t>
  </si>
  <si>
    <t>Objízdná trasa NA</t>
  </si>
  <si>
    <t>{9783e565-38f3-4312-8cbb-9f48245f7919}</t>
  </si>
  <si>
    <t>103</t>
  </si>
  <si>
    <t>Náměstí komunikace - Březno</t>
  </si>
  <si>
    <t>{74ec8475-a0e5-4859-832f-617d1652bf4e}</t>
  </si>
  <si>
    <t>104</t>
  </si>
  <si>
    <t>Náměstí komunikace – Kraj</t>
  </si>
  <si>
    <t>{fc848381-5488-4593-beb5-639b794be3eb}</t>
  </si>
  <si>
    <t>105</t>
  </si>
  <si>
    <t>Kanalizace</t>
  </si>
  <si>
    <t>{14fc5eb2-bf2c-4c01-a03c-acabdf4c7ee7}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</si>
  <si>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</si>
  <si>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</si>
  <si>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</si>
  <si>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</si>
  <si>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</si>
  <si>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</si>
  <si>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</si>
  <si>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101 - Komunikace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</si>
  <si>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</si>
  <si>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</si>
  <si>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</si>
  <si>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</si>
  <si>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</si>
  <si>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</si>
  <si>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</si>
  <si>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</si>
  <si>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</si>
  <si>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</si>
  <si>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</si>
  <si>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</si>
  <si>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</si>
  <si>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</si>
  <si>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</si>
  <si>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</si>
  <si>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</si>
  <si>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</si>
  <si>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</si>
  <si>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</si>
  <si>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</si>
  <si>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</si>
  <si>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</si>
  <si>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</si>
  <si>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</si>
  <si>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</si>
  <si>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</si>
  <si>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</si>
  <si>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</si>
  <si>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</si>
  <si>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</si>
  <si>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</si>
  <si>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</si>
  <si>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113106161</t>
  </si>
  <si>
    <t>Rozebrání dlažeb vozovek pl do 50 m2 z drobných kostek s ložem z kameniva</t>
  </si>
  <si>
    <t>m2</t>
  </si>
  <si>
    <t>4</t>
  </si>
  <si>
    <t>PP</t>
  </si>
  <si>
    <t>113106171</t>
  </si>
  <si>
    <t>Rozebrání dlažeb vozovek pl do 50 m2 ze zámkové dlažby s ložem z kameniva</t>
  </si>
  <si>
    <t>3</t>
  </si>
  <si>
    <t>113154332</t>
  </si>
  <si>
    <t>Frézování živičného krytu tl 40 mm pruh š 2 m pl do 10000 m2 bez překážek v trase</t>
  </si>
  <si>
    <t>6</t>
  </si>
  <si>
    <t>113154363</t>
  </si>
  <si>
    <t>Frézování živičného krytu tl 50 mm pruh š 2 m pl do 10000 m2 s překážkami v trase</t>
  </si>
  <si>
    <t>8</t>
  </si>
  <si>
    <t>VV</t>
  </si>
  <si>
    <t>13574-1170-2569-1058-4068</t>
  </si>
  <si>
    <t>Součet</t>
  </si>
  <si>
    <t>5</t>
  </si>
  <si>
    <t>113154364</t>
  </si>
  <si>
    <t>Frézování živičného krytu tl 100 mm pruh š 2 m pl do 10000 m2 s překážkami v trase</t>
  </si>
  <si>
    <t>10</t>
  </si>
  <si>
    <t>113202111</t>
  </si>
  <si>
    <t>Vytrhání obrub krajníků obrubníků stojatých</t>
  </si>
  <si>
    <t>m</t>
  </si>
  <si>
    <t>12</t>
  </si>
  <si>
    <t>7</t>
  </si>
  <si>
    <t>119003215</t>
  </si>
  <si>
    <t>Trubková mobilní plotová zábrana výšky do 1,5 m  pro zabezpečení výkopu zřízení</t>
  </si>
  <si>
    <t>14</t>
  </si>
  <si>
    <t>(2008-150)*2</t>
  </si>
  <si>
    <t>119003216</t>
  </si>
  <si>
    <t>Trubková mobilní plotová zábrana výšky do 1,5 m  pro zabezpečení výkopu odstranění</t>
  </si>
  <si>
    <t>16</t>
  </si>
  <si>
    <t>9</t>
  </si>
  <si>
    <t>120001101</t>
  </si>
  <si>
    <t>Příplatek za ztížení vykopávky v blízkosti podzemního vedení</t>
  </si>
  <si>
    <t>m3</t>
  </si>
  <si>
    <t>18</t>
  </si>
  <si>
    <t>(1800-150)*2*1,5*0,3+0,8*10*1,2</t>
  </si>
  <si>
    <t>122202202</t>
  </si>
  <si>
    <t>Odkopávky a prokopávky nezapažené pro silnice objemu do 1000 m3 v hornině tř. 3</t>
  </si>
  <si>
    <t>20</t>
  </si>
  <si>
    <t>(2008-150)*2*1,5*0,3</t>
  </si>
  <si>
    <t>11</t>
  </si>
  <si>
    <t>122202209</t>
  </si>
  <si>
    <t>Příplatek k odkopávkám a prokopávkám pro silnice v hornině tř. 3 za lepivost</t>
  </si>
  <si>
    <t>22</t>
  </si>
  <si>
    <t>132251009</t>
  </si>
  <si>
    <t>Příplatek za lepivost, hloubení rýh do 15 m3 šířky do 2 m v hornině tř. 3 při překopech inž sítí</t>
  </si>
  <si>
    <t>24</t>
  </si>
  <si>
    <t>13</t>
  </si>
  <si>
    <t>132251011</t>
  </si>
  <si>
    <t>Hloubení rýh do 15 m3 šířky do 2 m v hornině tř. 3 při překopech inženýrských sítí</t>
  </si>
  <si>
    <t>26</t>
  </si>
  <si>
    <t>0,8*10*1,2</t>
  </si>
  <si>
    <t>162701105</t>
  </si>
  <si>
    <t>Vodorovné přemístění do 10000 m výkopku/sypaniny z horniny tř. 1 až 4</t>
  </si>
  <si>
    <t>28</t>
  </si>
  <si>
    <t>162701109</t>
  </si>
  <si>
    <t>Příplatek k vodorovnému přemístění výkopku/sypaniny z horniny tř. 1 až 4 ZKD 1000 m přes 10000 m</t>
  </si>
  <si>
    <t>30</t>
  </si>
  <si>
    <t>171201201</t>
  </si>
  <si>
    <t>Uložení sypaniny na skládky</t>
  </si>
  <si>
    <t>32</t>
  </si>
  <si>
    <t>17</t>
  </si>
  <si>
    <t>174102101</t>
  </si>
  <si>
    <t>Zásyp jam, šachet a rýh do 30 m3 sypaninou se zhutněním při překopech inženýrských sítí</t>
  </si>
  <si>
    <t>34</t>
  </si>
  <si>
    <t>9,6-0,15*3,14*0,15/4*10</t>
  </si>
  <si>
    <t>M</t>
  </si>
  <si>
    <t>583441970</t>
  </si>
  <si>
    <t>štěrkodrť frakce 0-63</t>
  </si>
  <si>
    <t>t</t>
  </si>
  <si>
    <t>36</t>
  </si>
  <si>
    <t>9,423*1,8*1,2</t>
  </si>
  <si>
    <t>19</t>
  </si>
  <si>
    <t>181951102</t>
  </si>
  <si>
    <t>Úprava pláně v hornině tř. 1 až 4 se zhutněním</t>
  </si>
  <si>
    <t>38</t>
  </si>
  <si>
    <t>(1800-150)*2*1,5</t>
  </si>
  <si>
    <t>Komunikace pozemní</t>
  </si>
  <si>
    <t>564851111</t>
  </si>
  <si>
    <t>Podklad ze štěrkodrtě ŠD tl 150 mm</t>
  </si>
  <si>
    <t>40</t>
  </si>
  <si>
    <t>(2008-678-150)*2*1,5*2</t>
  </si>
  <si>
    <t>569831111</t>
  </si>
  <si>
    <t>Zpevnění krajnic štěrkodrtí tl 100 mm</t>
  </si>
  <si>
    <t>42</t>
  </si>
  <si>
    <t>(220+260+320+80+200+1050)*0,75</t>
  </si>
  <si>
    <t>573191111</t>
  </si>
  <si>
    <t>Nátěr infiltrační kationaktivní v množství emulzí 1 kg/m2</t>
  </si>
  <si>
    <t>44</t>
  </si>
  <si>
    <t>13574-1170-2569-4068</t>
  </si>
  <si>
    <t>23</t>
  </si>
  <si>
    <t>573211109</t>
  </si>
  <si>
    <t>Postřik živičný spojovací z asfaltu v množství 0,50 kg/m2</t>
  </si>
  <si>
    <t>46</t>
  </si>
  <si>
    <t>13574-2569-4068</t>
  </si>
  <si>
    <t>577134141</t>
  </si>
  <si>
    <t>Asfaltový beton vrstva obrusná ACO 11 (ABS) tř. I tl 40 mm š přes 3 m z modifikovaného asfaltu</t>
  </si>
  <si>
    <t>48</t>
  </si>
  <si>
    <t>1170</t>
  </si>
  <si>
    <t>25</t>
  </si>
  <si>
    <t>577144141</t>
  </si>
  <si>
    <t>Asfaltový beton vrstva obrusná ACO 11 (ABS) tř. I tl 50 mm š přes 3 m z modifikovaného asfaltu</t>
  </si>
  <si>
    <t>50</t>
  </si>
  <si>
    <t>577186141</t>
  </si>
  <si>
    <t>Asfaltový beton vrstva ložní ACL 22 (ABVH) tl 90 mm š přes 3 m z modifikovaného asfaltu</t>
  </si>
  <si>
    <t>52</t>
  </si>
  <si>
    <t>13574 -1170-2569-4068</t>
  </si>
  <si>
    <t>27</t>
  </si>
  <si>
    <t>596211110</t>
  </si>
  <si>
    <t>Kladení zámkové dlažby komunikací pro pěší tl 60 mm skupiny A pl do 50 m2</t>
  </si>
  <si>
    <t>54</t>
  </si>
  <si>
    <t>690*0,5</t>
  </si>
  <si>
    <t>596211111</t>
  </si>
  <si>
    <t>Kladení zámkové dlažby komunikací pro pěší tl 60 mm skupiny A pl do 100 m2</t>
  </si>
  <si>
    <t>56</t>
  </si>
  <si>
    <t>29</t>
  </si>
  <si>
    <t>592450290</t>
  </si>
  <si>
    <t>dlažba zámková H-PROFIL HBB 20x16,5x6 cm červená</t>
  </si>
  <si>
    <t>58</t>
  </si>
  <si>
    <t>690*0,5*0,15</t>
  </si>
  <si>
    <t>Trubní vedení</t>
  </si>
  <si>
    <t>899232111</t>
  </si>
  <si>
    <t>Výšková úprava uličního vstupu nebo vpusti do 200 mm snížením mříže</t>
  </si>
  <si>
    <t>kus</t>
  </si>
  <si>
    <t>60</t>
  </si>
  <si>
    <t>Ostatní konstrukce a práce, bourání</t>
  </si>
  <si>
    <t>31</t>
  </si>
  <si>
    <t>915121112</t>
  </si>
  <si>
    <t>Vodorovné dopravní značení vodící čáry souvislé š 250 mm retroreflexní bíllá barva</t>
  </si>
  <si>
    <t>62</t>
  </si>
  <si>
    <t>(2008-678-367)*2</t>
  </si>
  <si>
    <t>915121122</t>
  </si>
  <si>
    <t>Vodorovné dopravní značení vodící čáry přerušované š 250 mm retroreflexní bíllá barva</t>
  </si>
  <si>
    <t>64</t>
  </si>
  <si>
    <t>435,5-20</t>
  </si>
  <si>
    <t>33</t>
  </si>
  <si>
    <t>915131112</t>
  </si>
  <si>
    <t>Vodorovné dopravní značení přechody pro chodce, šipky, symboly retroreflexní bílá barva</t>
  </si>
  <si>
    <t>66</t>
  </si>
  <si>
    <t>6*3*0,25+5*3*0,5</t>
  </si>
  <si>
    <t>915221112</t>
  </si>
  <si>
    <t>Vodorovné dopravní značení vodící čáry souvislé š 250 mm retroreflexní bílý plast</t>
  </si>
  <si>
    <t>68</t>
  </si>
  <si>
    <t>35</t>
  </si>
  <si>
    <t>915221122</t>
  </si>
  <si>
    <t>Vodorovné dopravní značení vodící čáry přerušované š 250 mm retroreflexní bílý plast</t>
  </si>
  <si>
    <t>70</t>
  </si>
  <si>
    <t>915231112</t>
  </si>
  <si>
    <t>Vodorovné dopravní značení přechody pro chodce, šipky, symboly retroreflexní bílý plast</t>
  </si>
  <si>
    <t>72</t>
  </si>
  <si>
    <t>37</t>
  </si>
  <si>
    <t>916131213</t>
  </si>
  <si>
    <t>Osazení silničního obrubníku betonového stojatého s boční opěrou do lože z betonu prostého</t>
  </si>
  <si>
    <t>74</t>
  </si>
  <si>
    <t>592174500</t>
  </si>
  <si>
    <t>obrubník betonový chodníkový ABO 1-15 100x15x30 cm</t>
  </si>
  <si>
    <t>76</t>
  </si>
  <si>
    <t>39</t>
  </si>
  <si>
    <t>919112233</t>
  </si>
  <si>
    <t>Řezání spár pro vytvoření komůrky š 20 mm hl 40 mm pro těsnící zálivku v živičném krytu</t>
  </si>
  <si>
    <t>78</t>
  </si>
  <si>
    <t>919122132</t>
  </si>
  <si>
    <t>Těsnění spár zálivkou za tepla pro komůrky š 20 mm hl 40 mm s těsnicím profilem</t>
  </si>
  <si>
    <t>80</t>
  </si>
  <si>
    <t>41</t>
  </si>
  <si>
    <t>919721221</t>
  </si>
  <si>
    <t>Geomříž pro vyztužení asfaltového povrchu ze skelných vláken</t>
  </si>
  <si>
    <t>82</t>
  </si>
  <si>
    <t>(2008-160)*2</t>
  </si>
  <si>
    <t>919735113</t>
  </si>
  <si>
    <t>Řezání stávajícího živičného krytu hl do 150 mm</t>
  </si>
  <si>
    <t>84</t>
  </si>
  <si>
    <t>22,4+5,7</t>
  </si>
  <si>
    <t>43</t>
  </si>
  <si>
    <t>938902202</t>
  </si>
  <si>
    <t>Čištění příkopů ručně š dna do 400 mm objem nánosu do 0,30 m3/m</t>
  </si>
  <si>
    <t>86</t>
  </si>
  <si>
    <t>231+135+70+20</t>
  </si>
  <si>
    <t>938902412</t>
  </si>
  <si>
    <t>Čištění propustků strojně tlakovou vodou D do 1000 mm při tl nánosu do 25% DN</t>
  </si>
  <si>
    <t>88</t>
  </si>
  <si>
    <t>43+500</t>
  </si>
  <si>
    <t>45</t>
  </si>
  <si>
    <t>938908411</t>
  </si>
  <si>
    <t>Čištění vozovek splachováním vodou</t>
  </si>
  <si>
    <t>90</t>
  </si>
  <si>
    <t>938909612</t>
  </si>
  <si>
    <t>Odstranění nánosu na krajnicích tl do 200 mm</t>
  </si>
  <si>
    <t>92</t>
  </si>
  <si>
    <t>997</t>
  </si>
  <si>
    <t>Přesun sutě</t>
  </si>
  <si>
    <t>47</t>
  </si>
  <si>
    <t>997221551</t>
  </si>
  <si>
    <t>Vodorovná doprava suti ze sypkých materiálů do 1 km</t>
  </si>
  <si>
    <t>94</t>
  </si>
  <si>
    <t>997221559</t>
  </si>
  <si>
    <t>Příplatek ZKD 1 km u vodorovné dopravy suti ze sypkých materiálů</t>
  </si>
  <si>
    <t>96</t>
  </si>
  <si>
    <t>49</t>
  </si>
  <si>
    <t>997221845</t>
  </si>
  <si>
    <t>Poplatek za uložení odpadu z asfaltových povrchů na skládce (skládkovné)</t>
  </si>
  <si>
    <t>98</t>
  </si>
  <si>
    <t>998</t>
  </si>
  <si>
    <t>Přesun hmot</t>
  </si>
  <si>
    <t>998225111</t>
  </si>
  <si>
    <t>Přesun hmot pro pozemní komunikace s krytem z kamene, monolitickým betonovým nebo živičným</t>
  </si>
  <si>
    <t>100</t>
  </si>
  <si>
    <t>VRN</t>
  </si>
  <si>
    <t>Vedlejší rozpočtové náklady</t>
  </si>
  <si>
    <t>VRN3</t>
  </si>
  <si>
    <t>Zařízení staveniště</t>
  </si>
  <si>
    <t>51</t>
  </si>
  <si>
    <t>171201211</t>
  </si>
  <si>
    <t>Poplatek za uložení odpadu ze sypaniny na skládce (skládkovné)</t>
  </si>
  <si>
    <t>102</t>
  </si>
  <si>
    <t>1494,000*1</t>
  </si>
  <si>
    <t>101_2 - Komunikace (neuznatelné)</t>
  </si>
  <si>
    <t>Frézování živičného krytu tl 40 mm pruh š 2 m pl do 10000 m2 s překážkami v trase</t>
  </si>
  <si>
    <t>4068</t>
  </si>
  <si>
    <t>678*2*1,5*2</t>
  </si>
  <si>
    <t>(678*2)*0,75</t>
  </si>
  <si>
    <t>678*2</t>
  </si>
  <si>
    <t>1494,000*0,8</t>
  </si>
  <si>
    <t>102_1 - DIO Etapa 1</t>
  </si>
  <si>
    <t>913121111</t>
  </si>
  <si>
    <t>Montáž a demontáž dočasné dopravní značky kompletní základní</t>
  </si>
  <si>
    <t>913121212</t>
  </si>
  <si>
    <t>Příplatek k dočasné dopravní značce kompletní zvětšené za první a ZKD den použití</t>
  </si>
  <si>
    <t>33*14</t>
  </si>
  <si>
    <t>913211113</t>
  </si>
  <si>
    <t>Montáž a demontáž dočasné dopravní zábrany reflexní šířky 3 m</t>
  </si>
  <si>
    <t>913211213</t>
  </si>
  <si>
    <t>Příplatek k dočasné dopravní zábraně reflexní 3 m za první a ZKD den použití</t>
  </si>
  <si>
    <t>5*14</t>
  </si>
  <si>
    <t>913221113</t>
  </si>
  <si>
    <t>Montáž a demontáž dočasné dopravní zábrany světelné šířky 3 m s 5 světly</t>
  </si>
  <si>
    <t>913221213</t>
  </si>
  <si>
    <t>Příplatek k dočasné dopravní zábraně světelné šířky 3m s 5 světly za první a ZKD den použití</t>
  </si>
  <si>
    <t>2*14</t>
  </si>
  <si>
    <t>913911113</t>
  </si>
  <si>
    <t>Montáž a demontáž akumulátoru dočasného dopravního značení olověného 12 V/180 Ah</t>
  </si>
  <si>
    <t>913911213</t>
  </si>
  <si>
    <t>Příplatek k dočasnému akumulátor 12V/180 Ah za první a ZKD den použití</t>
  </si>
  <si>
    <t>102_2 - DIO Etapa 2</t>
  </si>
  <si>
    <t>34*7</t>
  </si>
  <si>
    <t>2*7</t>
  </si>
  <si>
    <t>3*7</t>
  </si>
  <si>
    <t>102_3 - DIO Etapa 3</t>
  </si>
  <si>
    <t>29*7</t>
  </si>
  <si>
    <t>5*7</t>
  </si>
  <si>
    <t>102_4 - DIO Etapa 4</t>
  </si>
  <si>
    <t>47*14</t>
  </si>
  <si>
    <t>7*14</t>
  </si>
  <si>
    <t>102_5 - DIO Etapa 5</t>
  </si>
  <si>
    <t>56*14</t>
  </si>
  <si>
    <t>4*14</t>
  </si>
  <si>
    <t>1*14</t>
  </si>
  <si>
    <t>913321111</t>
  </si>
  <si>
    <t>Montáž a demontáž dočasné dopravní směrové desky základní</t>
  </si>
  <si>
    <t>913321211</t>
  </si>
  <si>
    <t>Příplatek k dočasné směrové desce základní za první a ZKD den použití</t>
  </si>
  <si>
    <t>30*14</t>
  </si>
  <si>
    <t>913411111</t>
  </si>
  <si>
    <t>Montáž a demontáž mobilní semaforové soupravy se 2 semafory</t>
  </si>
  <si>
    <t>913411211</t>
  </si>
  <si>
    <t>Příplatek k dočasné mobilní semaforové soupravě se 2 semafory za první a ZKD den použití</t>
  </si>
  <si>
    <t>913911122</t>
  </si>
  <si>
    <t>Montáž a demontáž dočasného zásobníku ocelového na akumulátor a řídící jednotku</t>
  </si>
  <si>
    <t>3*14</t>
  </si>
  <si>
    <t>102_6 - DIO Etapa 6</t>
  </si>
  <si>
    <t>59*21</t>
  </si>
  <si>
    <t>3*21</t>
  </si>
  <si>
    <t>70*21</t>
  </si>
  <si>
    <t>1*21</t>
  </si>
  <si>
    <t>2*21</t>
  </si>
  <si>
    <t>102_7 - Objízdná trasa 1-4 etapa</t>
  </si>
  <si>
    <t>32*42</t>
  </si>
  <si>
    <t>102_8 - Objízná trasa 5-6 etapa</t>
  </si>
  <si>
    <t>26*35</t>
  </si>
  <si>
    <t>102_9 - Objízdná trasa NA</t>
  </si>
  <si>
    <t>75*77</t>
  </si>
  <si>
    <t>Hloubení_rýh</t>
  </si>
  <si>
    <t>Hloubení rýh</t>
  </si>
  <si>
    <t>31,439</t>
  </si>
  <si>
    <t>Hloubení_rýh_3</t>
  </si>
  <si>
    <t>Hloubení rýh třída těžitelnosti 3</t>
  </si>
  <si>
    <t>15,72</t>
  </si>
  <si>
    <t>Hloubení_rýh_4</t>
  </si>
  <si>
    <t>Hloubení rýh třída těžitelnosti 4</t>
  </si>
  <si>
    <t>Lože</t>
  </si>
  <si>
    <t>Lože pod potrubí</t>
  </si>
  <si>
    <t>2,11</t>
  </si>
  <si>
    <t>Obsyp</t>
  </si>
  <si>
    <t>Obsyp potrubí</t>
  </si>
  <si>
    <t>10,651</t>
  </si>
  <si>
    <t>Pažení_rýh</t>
  </si>
  <si>
    <t>Pažení rýh</t>
  </si>
  <si>
    <t>65,96</t>
  </si>
  <si>
    <t>Zásyp</t>
  </si>
  <si>
    <t>17,869</t>
  </si>
  <si>
    <t>103 - Náměstí komunikace - Březno</t>
  </si>
  <si>
    <t xml:space="preserve">    5 - Komunikace</t>
  </si>
  <si>
    <t xml:space="preserve">    9 - Ostatní konstrukce a práce-bourání</t>
  </si>
  <si>
    <t xml:space="preserve">    10 - Kanalizace</t>
  </si>
  <si>
    <t xml:space="preserve">    10a - Silnoproud - VO</t>
  </si>
  <si>
    <t xml:space="preserve">    10b - Sadové úpravy</t>
  </si>
  <si>
    <t>113106123</t>
  </si>
  <si>
    <t>Rozebrání dlažeb komunikací pro pěší ze zámkových dlaždic</t>
  </si>
  <si>
    <t>Rozebrání dlažeb vozovek z drobných kostek</t>
  </si>
  <si>
    <t>113107025</t>
  </si>
  <si>
    <t>Odstranění podkladu z kameniva  tl 500 mm</t>
  </si>
  <si>
    <t>113107030</t>
  </si>
  <si>
    <t>Odstranění podkladu z betonu prostého tl 100 mm</t>
  </si>
  <si>
    <t>113107036</t>
  </si>
  <si>
    <t>Odstranění plochy z betonu vyztuženého sítěmi tl 120 mm</t>
  </si>
  <si>
    <t>113107125</t>
  </si>
  <si>
    <t>Odstranění podkladu  z kameniva tl 500 mm</t>
  </si>
  <si>
    <t>113107212</t>
  </si>
  <si>
    <t>Odstranění podkladu z kameniva  tl 200 mm</t>
  </si>
  <si>
    <t>113107226</t>
  </si>
  <si>
    <t>Odstranění podkladu  z kameniva drceného tl 300 mm</t>
  </si>
  <si>
    <t>113154355</t>
  </si>
  <si>
    <t>Frézování živičného krytu tl 150 mm</t>
  </si>
  <si>
    <t>113201112</t>
  </si>
  <si>
    <t>Vytrhání obrub silničních</t>
  </si>
  <si>
    <t>113204111</t>
  </si>
  <si>
    <t>Vytrhání obrub záhonových</t>
  </si>
  <si>
    <t>110+48</t>
  </si>
  <si>
    <t>122201102</t>
  </si>
  <si>
    <t>Odkopávky a prokopávky nezapažené v hornině tř. 3 objem do 1000 m3</t>
  </si>
  <si>
    <t>122201109</t>
  </si>
  <si>
    <t>Příplatek za lepivost u odkopávek v hornině tř. 1 až 3</t>
  </si>
  <si>
    <t>181102302</t>
  </si>
  <si>
    <t>Úprava pláně v zářezech se zhutněním</t>
  </si>
  <si>
    <t>640+35+75+635+76+20+460</t>
  </si>
  <si>
    <t>561081111</t>
  </si>
  <si>
    <t>Zřízení podkladu ze zeminy upravené vápnem, cementem, směsnými pojivy tl 500 mm</t>
  </si>
  <si>
    <t>585301710</t>
  </si>
  <si>
    <t>vápno nehašené bezprašné</t>
  </si>
  <si>
    <t>981*0,5*1,2*0,15</t>
  </si>
  <si>
    <t>283231500</t>
  </si>
  <si>
    <t>fólie separační PE bal. 100 m2</t>
  </si>
  <si>
    <t>(2*640)+35+635+75+20+460</t>
  </si>
  <si>
    <t>564861111</t>
  </si>
  <si>
    <t>Podklad ze štěrkodrtě ŠD tl 200 mm</t>
  </si>
  <si>
    <t>564952111</t>
  </si>
  <si>
    <t>Podklad z mechanicky zpevněného kameniva MZK tl 150 mm</t>
  </si>
  <si>
    <t>20+460</t>
  </si>
  <si>
    <t>564962111</t>
  </si>
  <si>
    <t>Podklad z mechanicky zpevněného kameniva MZK tl 200 mm</t>
  </si>
  <si>
    <t>565135111</t>
  </si>
  <si>
    <t>Asfaltový beton vrstva podkladní ACP 16 (obalované kamenivo OKS) tl 50 mm š do 3 m</t>
  </si>
  <si>
    <t>565145111</t>
  </si>
  <si>
    <t>Asfaltový beton vrstva podkladní ACP 16 (obalované kamenivo OKS) tl 60 mm š do 3 m</t>
  </si>
  <si>
    <t>565155111</t>
  </si>
  <si>
    <t>Asfaltový beton vrstva podkladní ACP 16 (obalované kamenivo OKS) tl 70 mm</t>
  </si>
  <si>
    <t>573111111</t>
  </si>
  <si>
    <t>Postřik živičný infiltrační s posypem z asfaltu množství 0,60 kg/m2</t>
  </si>
  <si>
    <t>640+35</t>
  </si>
  <si>
    <t>573211107</t>
  </si>
  <si>
    <t>Postřik živičný spojovací z asfaltu v množství 0,30 kg/m2</t>
  </si>
  <si>
    <t>(640*2)+35</t>
  </si>
  <si>
    <t>577134131</t>
  </si>
  <si>
    <t>Asfaltový beton vrstva obrusná ACO 11 (ABS) tř. I tl 40 mm z modifikovaného asfaltu</t>
  </si>
  <si>
    <t>591211111</t>
  </si>
  <si>
    <t>Kladení dlažby z kostek drobných z kamene do lože z kameniva těženého tl 50 mm</t>
  </si>
  <si>
    <t>76+20</t>
  </si>
  <si>
    <t>583801100</t>
  </si>
  <si>
    <t>kostka dlažební drobná, žula, I.jakost, velikost 10 cm</t>
  </si>
  <si>
    <t>(76+20)/5</t>
  </si>
  <si>
    <t>591241111</t>
  </si>
  <si>
    <t>Kladení dlažby z kostek drobných z kamene na MC tl 50 mm</t>
  </si>
  <si>
    <t>75+7+3</t>
  </si>
  <si>
    <t>583800100</t>
  </si>
  <si>
    <t>mozaika dlažební, žula 4/6 cm šedá</t>
  </si>
  <si>
    <t>583810920</t>
  </si>
  <si>
    <t>deska dlažební, leštěná tl. 5 cm - oddělení var. a sig. pásů od mozaiky</t>
  </si>
  <si>
    <t>R položka</t>
  </si>
  <si>
    <t>umělá vodící linie</t>
  </si>
  <si>
    <t>596211113</t>
  </si>
  <si>
    <t>Kladení zámkové dlažby komunikací pro pěší tl 60 mm skupiny A pl přes 300 m2</t>
  </si>
  <si>
    <t>635+72</t>
  </si>
  <si>
    <t>592450380</t>
  </si>
  <si>
    <t>dlažba zámková 6 cm přírodní</t>
  </si>
  <si>
    <t>592451190</t>
  </si>
  <si>
    <t>dlažba zámková slepecká 6 cm barevná</t>
  </si>
  <si>
    <t>596211213</t>
  </si>
  <si>
    <t>Kladení zámkové dlažby komunikací pro pěší tl 80 mm skupiny A pl přes 300 m2</t>
  </si>
  <si>
    <t>592450070</t>
  </si>
  <si>
    <t>dlažba zámková 8 cm přírodní</t>
  </si>
  <si>
    <t>Ostatní konstrukce a práce-bourání</t>
  </si>
  <si>
    <t>402+55+211+48</t>
  </si>
  <si>
    <t>592174650</t>
  </si>
  <si>
    <t>obrubník betonový silniční Standard 100x15x25 cm</t>
  </si>
  <si>
    <t>592174090</t>
  </si>
  <si>
    <t>obrubník betonový chodníkový ABO 16-10 100x8x25 cm</t>
  </si>
  <si>
    <t>592172120</t>
  </si>
  <si>
    <t>obrubník betonový zahradní ABO 020-19 šedý 100 x 5 x 20 cm</t>
  </si>
  <si>
    <t>211+48</t>
  </si>
  <si>
    <t>919112212</t>
  </si>
  <si>
    <t>Úprava styčných a pracovních spár obrusné vrstvy - Řezání spár pro vytvoření komůrky š 10 mm hl 20 mm pro těsnící zálivku v živičném krytu</t>
  </si>
  <si>
    <t>919122111</t>
  </si>
  <si>
    <t>Úprava styčných a pracovních spar obrusné vrstvy - Těsnění spár zálivkou za tepla pro komůrky š 10 mm hl 20 mm s těsnicím profilem</t>
  </si>
  <si>
    <t>919735111</t>
  </si>
  <si>
    <t>Řezání stávajícího živičného krytu hl 40 mm</t>
  </si>
  <si>
    <t>935112211</t>
  </si>
  <si>
    <t>Osazení příkopového žlabu do betonu tl 100 mm z betonových tvárnic š 600 mm</t>
  </si>
  <si>
    <t>592275900</t>
  </si>
  <si>
    <t>žlabovka betonová TBM-Q 100-600 50 x 68 x 6 cm</t>
  </si>
  <si>
    <t>935114111</t>
  </si>
  <si>
    <t>Štěrbinový odvodňovací betonový žlab bez vnitřního spádu se základem</t>
  </si>
  <si>
    <t>119001421</t>
  </si>
  <si>
    <t>Dočasné zajištění kabelů a kabelových tratí ze 3 volně ložených kabelů</t>
  </si>
  <si>
    <t>-435305774</t>
  </si>
  <si>
    <t>130001101</t>
  </si>
  <si>
    <t>-1738756303</t>
  </si>
  <si>
    <t>"Předpoklad 45%" Hloubení_rýh*0,45</t>
  </si>
  <si>
    <t>132201201</t>
  </si>
  <si>
    <t>Hloubení rýh š do 2000 mm v hornině tř. 3 objemu do 100 m3</t>
  </si>
  <si>
    <t>-1485210606</t>
  </si>
  <si>
    <t>"Stoka ŽB DN 300" 7*1,3*(1,94-0,45)</t>
  </si>
  <si>
    <t>"Přípojky - UV7 a pítko" 10*1,2*(1,94-0,45)</t>
  </si>
  <si>
    <t>"Třída těžitelnosti 3 - 50%" Hloubení_rýh*0,5</t>
  </si>
  <si>
    <t>"Třída těžitelnosti 4 - 50%" Hloubení_rýh*0,5</t>
  </si>
  <si>
    <t>132201209</t>
  </si>
  <si>
    <t>Příplatek za lepivost k hloubení rýh š do 2000 mm v hornině tř. 3</t>
  </si>
  <si>
    <t>682719050</t>
  </si>
  <si>
    <t>"Lepivost 50%" Hloubení_rýh_3*0,5</t>
  </si>
  <si>
    <t>53</t>
  </si>
  <si>
    <t>132301201</t>
  </si>
  <si>
    <t>Hloubení rýh š do 2000 mm v hornině tř. 4 objemu do 100 m3</t>
  </si>
  <si>
    <t>-762170063</t>
  </si>
  <si>
    <t>132301209</t>
  </si>
  <si>
    <t>Příplatek za lepivost k hloubení rýh š do 2000 mm v hornině tř. 4</t>
  </si>
  <si>
    <t>-1007119843</t>
  </si>
  <si>
    <t>"Lepivost 50%" Hloubení_rýh_4*0,5</t>
  </si>
  <si>
    <t>55</t>
  </si>
  <si>
    <t>151101101</t>
  </si>
  <si>
    <t>Zřízení příložného pažení a rozepření stěn rýh hl do 2 m</t>
  </si>
  <si>
    <t>104344848</t>
  </si>
  <si>
    <t>"Stoka ŽB DN 300" 7*1,94*2</t>
  </si>
  <si>
    <t>"Přípojky - UV7 a pítko" 10*1,94*2</t>
  </si>
  <si>
    <t>151101111</t>
  </si>
  <si>
    <t>Odstranění příložného pažení a rozepření stěn rýh hl do 2 m</t>
  </si>
  <si>
    <t>1140367419</t>
  </si>
  <si>
    <t>57</t>
  </si>
  <si>
    <t>161101101</t>
  </si>
  <si>
    <t>Svislé přemístění výkopku z horniny tř. 1 až 4 hl výkopu do 2,5 m</t>
  </si>
  <si>
    <t>722818163</t>
  </si>
  <si>
    <t>-968265756</t>
  </si>
  <si>
    <t>59</t>
  </si>
  <si>
    <t>-1811429491</t>
  </si>
  <si>
    <t>"Skládka ve vzdálenosti 15km" Hloubení_rýh*5</t>
  </si>
  <si>
    <t>-2082619475</t>
  </si>
  <si>
    <t>61</t>
  </si>
  <si>
    <t>341969622</t>
  </si>
  <si>
    <t>Hloubení_rýh*1,8</t>
  </si>
  <si>
    <t>174101101</t>
  </si>
  <si>
    <t>Zásyp jam, šachet rýh nebo kolem objektů sypaninou se zhutněním</t>
  </si>
  <si>
    <t>1130362592</t>
  </si>
  <si>
    <t>"Odpočet potrubí DN 300" -3,14*0,15*0,15*7</t>
  </si>
  <si>
    <t>"Odpočet potrubí DN 200" -3,14*0,10*0,10*10</t>
  </si>
  <si>
    <t>"Odpočet" -Lože-Obsyp</t>
  </si>
  <si>
    <t>63</t>
  </si>
  <si>
    <t>583336510</t>
  </si>
  <si>
    <t>kamenivo těžené hrubé  (Bratčice) frakce 8-16</t>
  </si>
  <si>
    <t>2071076874</t>
  </si>
  <si>
    <t>Zásyp*2,01</t>
  </si>
  <si>
    <t>175151101</t>
  </si>
  <si>
    <t>Obsypání potrubí strojně sypaninou bez prohození, uloženou do 3 m</t>
  </si>
  <si>
    <t>1134375348</t>
  </si>
  <si>
    <t>"Stoka ŽB DN 300" 7*1,3*0,6-3,14*0,15*0,15*7</t>
  </si>
  <si>
    <t>"Přípojky - UV7 a pítko" 10*1,2*0,5-3,14*0,1*0,1*10</t>
  </si>
  <si>
    <t>65</t>
  </si>
  <si>
    <t>583313460</t>
  </si>
  <si>
    <t>kamenivo těžené drobné (Božice) frakce 0-4</t>
  </si>
  <si>
    <t>-1402109166</t>
  </si>
  <si>
    <t>Obsyp*2,01</t>
  </si>
  <si>
    <t>-1555591146</t>
  </si>
  <si>
    <t>"Stoka ŽB DN 300" 7*1,3</t>
  </si>
  <si>
    <t>"Přípojky - UV7 a pítko" 10*1,2</t>
  </si>
  <si>
    <t>67</t>
  </si>
  <si>
    <t>451573111</t>
  </si>
  <si>
    <t>Lože pod potrubí otevřený výkop ze štěrkopísku</t>
  </si>
  <si>
    <t>451284568</t>
  </si>
  <si>
    <t>"Stoka ŽB DN 300" 7*1,3*0,1</t>
  </si>
  <si>
    <t>"Přípojky - UV7 a pítko" 10*1,2*0,1</t>
  </si>
  <si>
    <t>822372111</t>
  </si>
  <si>
    <t>Montáž potrubí z trub TZH s integrovaným těsněním otevřený výkop sklon do 20 % DN 300</t>
  </si>
  <si>
    <t>-414257948</t>
  </si>
  <si>
    <t>"Stoka ŽB DN 300" 7</t>
  </si>
  <si>
    <t>69</t>
  </si>
  <si>
    <t>592225440</t>
  </si>
  <si>
    <t>trouba hrdlová přímá železobetonová s integrovaným těsněním TZH-Q 300/2500 integro 30 x 250 x 7 cm</t>
  </si>
  <si>
    <t>457854207</t>
  </si>
  <si>
    <t>871355241</t>
  </si>
  <si>
    <t>Kanalizační potrubí z tvrdého PVC vícevrstvé tuhost třídy SN12 DN 200</t>
  </si>
  <si>
    <t>-285081234</t>
  </si>
  <si>
    <t>"Přípojky - UV7 a pítko" 10</t>
  </si>
  <si>
    <t>71</t>
  </si>
  <si>
    <t>877355211</t>
  </si>
  <si>
    <t>Montáž tvarovek z tvrdého PVC-systém KG nebo z polypropylenu-systém KG 2000 jednoosé DN 200</t>
  </si>
  <si>
    <t>2039567379</t>
  </si>
  <si>
    <t>286113640</t>
  </si>
  <si>
    <t>koleno kanalizace plastové KGB 200x15°</t>
  </si>
  <si>
    <t>-1318928769</t>
  </si>
  <si>
    <t>73</t>
  </si>
  <si>
    <t>286113650</t>
  </si>
  <si>
    <t>koleno kanalizace plastové KGB 200x30°</t>
  </si>
  <si>
    <t>-1807074059</t>
  </si>
  <si>
    <t>286113660</t>
  </si>
  <si>
    <t>koleno kanalizace plastové KGB 200x45°</t>
  </si>
  <si>
    <t>-1591183515</t>
  </si>
  <si>
    <t>75</t>
  </si>
  <si>
    <t>286113670</t>
  </si>
  <si>
    <t>koleno kanalizace plastové KGB 200x67°</t>
  </si>
  <si>
    <t>1182959730</t>
  </si>
  <si>
    <t>891482478R</t>
  </si>
  <si>
    <t>Napojení železobetonových trub do betonových šachet</t>
  </si>
  <si>
    <t>941689877</t>
  </si>
  <si>
    <t>P</t>
  </si>
  <si>
    <t>Poznámka k položce:
Napojení železobetonových trub do betonových šachet. Jedná se o napojení kloubovým uložením vzhledem k tlakovým poměrům v potrubí. Nutné vložit speciální tvarovku se speciálním těsněním.</t>
  </si>
  <si>
    <t>77</t>
  </si>
  <si>
    <t>892352121</t>
  </si>
  <si>
    <t>Tlaková zkouška vzduchem potrubí DN 200 těsnícím vakem ucpávkovým</t>
  </si>
  <si>
    <t>úsek</t>
  </si>
  <si>
    <t>-1190088077</t>
  </si>
  <si>
    <t>892372121</t>
  </si>
  <si>
    <t>Tlaková zkouška vzduchem potrubí DN 300 těsnícím vakem ucpávkovým</t>
  </si>
  <si>
    <t>-94416079</t>
  </si>
  <si>
    <t>79</t>
  </si>
  <si>
    <t>895941111</t>
  </si>
  <si>
    <t>Zřízení vpusti kanalizační uliční z betonových dílců typ UV-50 normální</t>
  </si>
  <si>
    <t>1693158314</t>
  </si>
  <si>
    <t>592238640</t>
  </si>
  <si>
    <t>prstenec betonový pro uliční vpusť vyrovnávací TBV-Q 390/60/10a, 39x6x13 cm</t>
  </si>
  <si>
    <t>1545618876</t>
  </si>
  <si>
    <t>81</t>
  </si>
  <si>
    <t>592238500</t>
  </si>
  <si>
    <t>dno betonové pro uliční vpusť s výtokovým otvorem TBV-Q 450/330/1a 45x33x5 cm</t>
  </si>
  <si>
    <t>-576864645</t>
  </si>
  <si>
    <t>592238620</t>
  </si>
  <si>
    <t>skruž betonová pro uliční vpusť středová TBV-Q 450/295/6a 45x29,5x5 cm</t>
  </si>
  <si>
    <t>1809379663</t>
  </si>
  <si>
    <t>83</t>
  </si>
  <si>
    <t>592238570</t>
  </si>
  <si>
    <t>skruž betonová pro uliční vpusť horní TBV-Q 450/295/5b, 45x29,5x5 cm</t>
  </si>
  <si>
    <t>1645229070</t>
  </si>
  <si>
    <t>592238740</t>
  </si>
  <si>
    <t>koš pozink. C3 DIN 4052, vysoký, pro rám 500/300</t>
  </si>
  <si>
    <t>524276230</t>
  </si>
  <si>
    <t>85</t>
  </si>
  <si>
    <t>592238760</t>
  </si>
  <si>
    <t>rám zabetonovaný DIN 19583-9 500/500 mm</t>
  </si>
  <si>
    <t>-664439382</t>
  </si>
  <si>
    <t>592238780</t>
  </si>
  <si>
    <t>mříž M1 D400 DIN 19583-13, 500/500 mm</t>
  </si>
  <si>
    <t>264041718</t>
  </si>
  <si>
    <t>87</t>
  </si>
  <si>
    <t>899722112</t>
  </si>
  <si>
    <t>Krytí potrubí z plastů výstražnou fólií z PVC 25 cm</t>
  </si>
  <si>
    <t>-119063601</t>
  </si>
  <si>
    <t>954652121R</t>
  </si>
  <si>
    <t>Ostatní práce spojené s realizací stavebního objektu</t>
  </si>
  <si>
    <t>kpl</t>
  </si>
  <si>
    <t>1706922093</t>
  </si>
  <si>
    <t>Poznámka k položce:
Ostatní práce spojené s realizací stavebního objektu. Převážně práce, které nelze specifikovat metodikou ÚRS.</t>
  </si>
  <si>
    <t>89</t>
  </si>
  <si>
    <t>998274547R</t>
  </si>
  <si>
    <t>Přesun hmot pro trubní vedení z trub železobetonových otevřený výkop</t>
  </si>
  <si>
    <t>-1902295483</t>
  </si>
  <si>
    <t>"Přesun hmot" 65,560-35,917-21,409</t>
  </si>
  <si>
    <t>10a</t>
  </si>
  <si>
    <t>Silnoproud - VO</t>
  </si>
  <si>
    <t>210100001</t>
  </si>
  <si>
    <t>Ukončení vodičů v rozváděči nebo na přístroji včetně zapojení průřezu žíly do 2,5 mm2</t>
  </si>
  <si>
    <t>-1538289250</t>
  </si>
  <si>
    <t>91</t>
  </si>
  <si>
    <t>210100099</t>
  </si>
  <si>
    <t>Ukončení vodičů na svorkovnici s otevřením a uzavřením krytu včetně zapojení průřezu žíly do 16 mm2</t>
  </si>
  <si>
    <t>-84567901</t>
  </si>
  <si>
    <t>210100145</t>
  </si>
  <si>
    <t>Spojkování kabelů kabelovou smršťovací spojkou do 4x16mm2</t>
  </si>
  <si>
    <t>1167890445</t>
  </si>
  <si>
    <t>93</t>
  </si>
  <si>
    <t>Pol1</t>
  </si>
  <si>
    <t>Kabelová ksmršťovací spojka SVCZ do 4X16mm2</t>
  </si>
  <si>
    <t>1013373476</t>
  </si>
  <si>
    <t>210100151</t>
  </si>
  <si>
    <t>Ukončení kabelů smršťovací záklopkou nebo páskou se zapojením bez letování žíly do 4x16 mm2</t>
  </si>
  <si>
    <t>7420129</t>
  </si>
  <si>
    <t>95</t>
  </si>
  <si>
    <t>Pol2</t>
  </si>
  <si>
    <t>Kabelová koncovka do 4X16mm2</t>
  </si>
  <si>
    <t>-1936146148</t>
  </si>
  <si>
    <t>210190003</t>
  </si>
  <si>
    <t>Montáž rozvodnic do 100kg</t>
  </si>
  <si>
    <t>81844870</t>
  </si>
  <si>
    <t>97</t>
  </si>
  <si>
    <t>Pol3</t>
  </si>
  <si>
    <t>Dodávka provizorního připojení kabelů - skříň SR608</t>
  </si>
  <si>
    <t>412703912</t>
  </si>
  <si>
    <t>210202013</t>
  </si>
  <si>
    <t>Montáž svítidel výbojkových průmyslových stropních závěsných na výložník nebo třměn stožáru</t>
  </si>
  <si>
    <t>-1508337744</t>
  </si>
  <si>
    <t>99</t>
  </si>
  <si>
    <t>Pol5</t>
  </si>
  <si>
    <t>zemní svítidlo do přechodů pro chodce bílá/červená, zafrézování do komunikace</t>
  </si>
  <si>
    <t>1584557531</t>
  </si>
  <si>
    <t>210204001</t>
  </si>
  <si>
    <t>Montáž stožárů osvětlení silničních ocelových do 12m</t>
  </si>
  <si>
    <t>741601648</t>
  </si>
  <si>
    <t>Pol6</t>
  </si>
  <si>
    <t>S1 h=7m svítidlo pro osvětlení komunikace 1x60W, LED, včetně stožáru</t>
  </si>
  <si>
    <t>862775620</t>
  </si>
  <si>
    <t>Pol7</t>
  </si>
  <si>
    <t>S2 h=7m svítidlo pro osvětlení komunikace 2x60W, LED, včetně stožáru</t>
  </si>
  <si>
    <t>-2029209938</t>
  </si>
  <si>
    <t>Pol8</t>
  </si>
  <si>
    <t>S3 =7m svítidlo pro osvětlení komunikace 1x60W, LED, včetně stožáru</t>
  </si>
  <si>
    <t>-23332496</t>
  </si>
  <si>
    <t>210204002</t>
  </si>
  <si>
    <t>Montáž stožárů osvětlení parkových ocelových</t>
  </si>
  <si>
    <t>-1627772548</t>
  </si>
  <si>
    <t>Pol9</t>
  </si>
  <si>
    <t>S4 h=4,5m svítidlo pro osvětlení komunikace 1x30W, LED, včetně stožáru</t>
  </si>
  <si>
    <t>-2009616036</t>
  </si>
  <si>
    <t>106</t>
  </si>
  <si>
    <t>210204201</t>
  </si>
  <si>
    <t>Montáž elektrovýzbroje stožárů osvětlení 1 okruh</t>
  </si>
  <si>
    <t>1085401514</t>
  </si>
  <si>
    <t>107</t>
  </si>
  <si>
    <t>Pol10</t>
  </si>
  <si>
    <t>Stožárová svorkovnice 16mm2 - s pojistkou</t>
  </si>
  <si>
    <t>-1463185620</t>
  </si>
  <si>
    <t>108</t>
  </si>
  <si>
    <t>210204202</t>
  </si>
  <si>
    <t>Montáž elektrovýzbroje stožárů osvětlení 2 okruhy</t>
  </si>
  <si>
    <t>682585670</t>
  </si>
  <si>
    <t>109</t>
  </si>
  <si>
    <t>Pol11</t>
  </si>
  <si>
    <t>Stožárová svorkovnice 35mm2 - s 2 pojistkami</t>
  </si>
  <si>
    <t>1431417186</t>
  </si>
  <si>
    <t>110</t>
  </si>
  <si>
    <t>210204203</t>
  </si>
  <si>
    <t>Montáž elektrovýzbroje stožárů osvětlení 3 okruhy</t>
  </si>
  <si>
    <t>-1841269866</t>
  </si>
  <si>
    <t>111</t>
  </si>
  <si>
    <t>Pol12</t>
  </si>
  <si>
    <t>Stožárová svorkovnice - oddělená pro zapojení kabelu MR</t>
  </si>
  <si>
    <t>-1623386084</t>
  </si>
  <si>
    <t>112</t>
  </si>
  <si>
    <t>210220020</t>
  </si>
  <si>
    <t>Montáž uzemňovacího vedení vodičů FeZn pomocí svorek v zemi páskou do 120 mm2 ve městské zástavbě</t>
  </si>
  <si>
    <t>-1202487871</t>
  </si>
  <si>
    <t>113</t>
  </si>
  <si>
    <t>Pol13</t>
  </si>
  <si>
    <t>Páska uzemňovací FeZn 30/4 -</t>
  </si>
  <si>
    <t>-433225665</t>
  </si>
  <si>
    <t>114</t>
  </si>
  <si>
    <t>210220302</t>
  </si>
  <si>
    <t>Montáž svorek hromosvodných typu ST, SJ, SK, SZ, SR 01, 02 se 3 a více šrouby</t>
  </si>
  <si>
    <t>-240606851</t>
  </si>
  <si>
    <t>115</t>
  </si>
  <si>
    <t>Pol14</t>
  </si>
  <si>
    <t>Svorka pro spojení pásku a vodiče, připojovací svorka atd…</t>
  </si>
  <si>
    <t>-1195948252</t>
  </si>
  <si>
    <t>116</t>
  </si>
  <si>
    <t>210810005</t>
  </si>
  <si>
    <t>Montáž měděných kabelů CYKY, CYKYD, CYKYDY, NYM, NYY, YSLY 750 V 3x1,5 mm2 uložených volně</t>
  </si>
  <si>
    <t>1453924241</t>
  </si>
  <si>
    <t>117</t>
  </si>
  <si>
    <t>Pol15</t>
  </si>
  <si>
    <t>Kabel CYKY 3x1,5 - J</t>
  </si>
  <si>
    <t>-43786626</t>
  </si>
  <si>
    <t>118</t>
  </si>
  <si>
    <t>210810005.1</t>
  </si>
  <si>
    <t>Montáž měděných kabelů silikonových pro připojení svítidel v komunikaci</t>
  </si>
  <si>
    <t>1219462055</t>
  </si>
  <si>
    <t>119</t>
  </si>
  <si>
    <t>Pol16</t>
  </si>
  <si>
    <t>Kabel speciální silikonový pro připojení zemních svítidel v komunikace 2x2,5</t>
  </si>
  <si>
    <t>-1376444585</t>
  </si>
  <si>
    <t>120</t>
  </si>
  <si>
    <t>210810010</t>
  </si>
  <si>
    <t>Montáž měděných kabelů CYKY, CYKYD, CYKYDY, NYM, NYY, YSLY 750 V 4x2,5 mm2 uložených volně - MR</t>
  </si>
  <si>
    <t>-2026067272</t>
  </si>
  <si>
    <t>121</t>
  </si>
  <si>
    <t>Pol17</t>
  </si>
  <si>
    <t>Kabel CYKY 4x2,5- J</t>
  </si>
  <si>
    <t>-298560808</t>
  </si>
  <si>
    <t>122</t>
  </si>
  <si>
    <t>210810013</t>
  </si>
  <si>
    <t>Montáž měděných kabelů CYKY, CYKYD, CYKYDY, NYM, NYY, YSLY 750 V 5x6 mm2 uložených volně - napájení osv. přechodů</t>
  </si>
  <si>
    <t>-1113776722</t>
  </si>
  <si>
    <t>123</t>
  </si>
  <si>
    <t>Pol18</t>
  </si>
  <si>
    <t>Kabel CYKY 5x6 - J</t>
  </si>
  <si>
    <t>-607493930</t>
  </si>
  <si>
    <t>124</t>
  </si>
  <si>
    <t>210810013.1</t>
  </si>
  <si>
    <t>Montáž měděných kabelů CYKY, CYKYD, CYKYDY, NYM, NYY, YSLY 750 V 4x10mm2 uložených volně</t>
  </si>
  <si>
    <t>-1570286216</t>
  </si>
  <si>
    <t>125</t>
  </si>
  <si>
    <t>Pol19</t>
  </si>
  <si>
    <t>Kabel CYKY 4x10- J</t>
  </si>
  <si>
    <t>-220193988</t>
  </si>
  <si>
    <t>126</t>
  </si>
  <si>
    <t>210810014</t>
  </si>
  <si>
    <t>Montáž měděných kabelů CYKY, CYKYD, CYKYDY, NYM, NYY, YSLY 750 V 4x16mm2 uložených volně</t>
  </si>
  <si>
    <t>606720421</t>
  </si>
  <si>
    <t>127</t>
  </si>
  <si>
    <t>Pol20</t>
  </si>
  <si>
    <t>Kabel CYKY 4x16 - J</t>
  </si>
  <si>
    <t>-20165846</t>
  </si>
  <si>
    <t>128</t>
  </si>
  <si>
    <t>210280004</t>
  </si>
  <si>
    <t>Zkoušky a prohlídky el rozvodů a zařízení celková prohlídka pro objem mtž prací nad 1 000 000 Kč</t>
  </si>
  <si>
    <t>-1428033954</t>
  </si>
  <si>
    <t>129</t>
  </si>
  <si>
    <t>PC</t>
  </si>
  <si>
    <t>Práce montážní plošiny</t>
  </si>
  <si>
    <t>hod</t>
  </si>
  <si>
    <t>-101503812</t>
  </si>
  <si>
    <t>130</t>
  </si>
  <si>
    <t>PC.1</t>
  </si>
  <si>
    <t>Geodetické zaměření kabelu</t>
  </si>
  <si>
    <t>-624145984</t>
  </si>
  <si>
    <t>131</t>
  </si>
  <si>
    <t>PC.2</t>
  </si>
  <si>
    <t>Demontáže stávajícího zařízení včetně ekologické likvidace</t>
  </si>
  <si>
    <t>-979576490</t>
  </si>
  <si>
    <t>132</t>
  </si>
  <si>
    <t>PC.3</t>
  </si>
  <si>
    <t>Zednická výpomoc, vyhledání stávajících vývodů, přepojování</t>
  </si>
  <si>
    <t>193146892</t>
  </si>
  <si>
    <t>133</t>
  </si>
  <si>
    <t>Pol92</t>
  </si>
  <si>
    <t>Přidružený a pomocný materiál</t>
  </si>
  <si>
    <t>%</t>
  </si>
  <si>
    <t>-1560394423</t>
  </si>
  <si>
    <t>134</t>
  </si>
  <si>
    <t>220020336</t>
  </si>
  <si>
    <t>Montáž výstroje stožárů konzol L pro reproduktor L 50x32x350 mm</t>
  </si>
  <si>
    <t>1431056751</t>
  </si>
  <si>
    <t>135</t>
  </si>
  <si>
    <t>Pol22</t>
  </si>
  <si>
    <t>Konzola L proreproduktor MR</t>
  </si>
  <si>
    <t>-1321119774</t>
  </si>
  <si>
    <t>136</t>
  </si>
  <si>
    <t>220370445</t>
  </si>
  <si>
    <t>Montáž reproduktoru na ocelový stožár</t>
  </si>
  <si>
    <t>948846439</t>
  </si>
  <si>
    <t>137</t>
  </si>
  <si>
    <t>Pol23</t>
  </si>
  <si>
    <t>Reproduktor místního rozhlasu 100V - 10W</t>
  </si>
  <si>
    <t>2282154</t>
  </si>
  <si>
    <t>138</t>
  </si>
  <si>
    <t>676449692</t>
  </si>
  <si>
    <t>139</t>
  </si>
  <si>
    <t>PC.4</t>
  </si>
  <si>
    <t>Demontáže stávajícího zařízení, zvuková zkouška, přepojení ze vzdušného vedení do kabel (svody v trubkách a svorkování v krabicích Acidur</t>
  </si>
  <si>
    <t>-1993574141</t>
  </si>
  <si>
    <t>140</t>
  </si>
  <si>
    <t>Pol93</t>
  </si>
  <si>
    <t>-2107082435</t>
  </si>
  <si>
    <t>141</t>
  </si>
  <si>
    <t>460010024</t>
  </si>
  <si>
    <t>Vytyčení trasy vedení kabelového podzemního v zastavěném prostoru</t>
  </si>
  <si>
    <t>km</t>
  </si>
  <si>
    <t>-1490863553</t>
  </si>
  <si>
    <t>142</t>
  </si>
  <si>
    <t>460050003</t>
  </si>
  <si>
    <t>Hloubení nezapažených jam pro stožáry jednoduché délky do 8 m na rovině ručně v hornině tř 3 (včetně sond)</t>
  </si>
  <si>
    <t>2059573643</t>
  </si>
  <si>
    <t>143</t>
  </si>
  <si>
    <t>460080013</t>
  </si>
  <si>
    <t>Základové konstrukce z monolitického betonu C 12/15 bez bednění</t>
  </si>
  <si>
    <t>-547594082</t>
  </si>
  <si>
    <t>144</t>
  </si>
  <si>
    <t>Pol25</t>
  </si>
  <si>
    <t>Betonová směs C12/15 včetně dopravy</t>
  </si>
  <si>
    <t>2017306992</t>
  </si>
  <si>
    <t>145</t>
  </si>
  <si>
    <t>Pol26</t>
  </si>
  <si>
    <t>PVC pouzdro pro vetknutí stožáru</t>
  </si>
  <si>
    <t>ks</t>
  </si>
  <si>
    <t>-2051392749</t>
  </si>
  <si>
    <t>146</t>
  </si>
  <si>
    <t>460120013</t>
  </si>
  <si>
    <t>Zásyp jam ručně včetně upěchování a uložení výkopku ve vrstvách v zemině tř 3</t>
  </si>
  <si>
    <t>-1943920846</t>
  </si>
  <si>
    <t>147</t>
  </si>
  <si>
    <t>460120113</t>
  </si>
  <si>
    <t>Bourání základu včetně záhozu jámy sypaninou, zhutnění, urovnání</t>
  </si>
  <si>
    <t>-454759159</t>
  </si>
  <si>
    <t>148</t>
  </si>
  <si>
    <t>460200163</t>
  </si>
  <si>
    <t>Hloubení kabelových nezapažených rýh ručně š 35 cm, hl 80 cm, v hornině tř 3</t>
  </si>
  <si>
    <t>-1998651467</t>
  </si>
  <si>
    <t>149</t>
  </si>
  <si>
    <t>460200293</t>
  </si>
  <si>
    <t>Hloubení kabelových nezapažených rýh ručně š 50 cm, hl 110 cm, v hornině tř 3</t>
  </si>
  <si>
    <t>858411621</t>
  </si>
  <si>
    <t>150</t>
  </si>
  <si>
    <t>460260001</t>
  </si>
  <si>
    <t>Zatažení lana do kanálu nebo tvárnicové trasy</t>
  </si>
  <si>
    <t>-517666873</t>
  </si>
  <si>
    <t>151</t>
  </si>
  <si>
    <t>460421172</t>
  </si>
  <si>
    <t>Lože kabelů z písku nebo štěrkopísku tl 10 cm nad kabel, kryté plastovou deskou, š lože do 50 cm</t>
  </si>
  <si>
    <t>361278141</t>
  </si>
  <si>
    <t>152</t>
  </si>
  <si>
    <t>Pol27</t>
  </si>
  <si>
    <t>Písek pro kabelové lože</t>
  </si>
  <si>
    <t>-854541093</t>
  </si>
  <si>
    <t>153</t>
  </si>
  <si>
    <t>460470001</t>
  </si>
  <si>
    <t>Provizorní zajištění potrubí ve výkopech při křížení s kabelem</t>
  </si>
  <si>
    <t>-1646243867</t>
  </si>
  <si>
    <t>154</t>
  </si>
  <si>
    <t>460470011</t>
  </si>
  <si>
    <t>Provizorní zajištění kabelů ve výkopech při jejich křížení</t>
  </si>
  <si>
    <t>294973444</t>
  </si>
  <si>
    <t>155</t>
  </si>
  <si>
    <t>460470012</t>
  </si>
  <si>
    <t>Provizorní zajištění kabelů ve výkopech při jejich souběhu</t>
  </si>
  <si>
    <t>282364456</t>
  </si>
  <si>
    <t>156</t>
  </si>
  <si>
    <t>460490012</t>
  </si>
  <si>
    <t>Krytí kabelů výstražnou fólií šířky 25 cm</t>
  </si>
  <si>
    <t>-438024298</t>
  </si>
  <si>
    <t>157</t>
  </si>
  <si>
    <t>Pol28</t>
  </si>
  <si>
    <t>Kabelová výstražná folie š 25 cm</t>
  </si>
  <si>
    <t>797607662</t>
  </si>
  <si>
    <t>158</t>
  </si>
  <si>
    <t>460510065</t>
  </si>
  <si>
    <t>Kabelové prostupy z trub plastových do rýhy s obsypem, průměru do 15 cm</t>
  </si>
  <si>
    <t>-819881771</t>
  </si>
  <si>
    <t>159</t>
  </si>
  <si>
    <t>Pol29</t>
  </si>
  <si>
    <t>Plastová trubka korugovaná červená/černá 50 mm</t>
  </si>
  <si>
    <t>-1034842446</t>
  </si>
  <si>
    <t>160</t>
  </si>
  <si>
    <t>Pol30</t>
  </si>
  <si>
    <t>Plastová trubka korugovaná červená/černá 63 mm</t>
  </si>
  <si>
    <t>-1578949897</t>
  </si>
  <si>
    <t>161</t>
  </si>
  <si>
    <t>Pol31</t>
  </si>
  <si>
    <t>Plastová trubka korugovaná červená/černá 110 mm</t>
  </si>
  <si>
    <t>-1795453578</t>
  </si>
  <si>
    <t>162</t>
  </si>
  <si>
    <t>460510075</t>
  </si>
  <si>
    <t>Kabelové prostupy z trub plastových do rýhy s obetonováním, průměru do 15 cm</t>
  </si>
  <si>
    <t>637464472</t>
  </si>
  <si>
    <t>163</t>
  </si>
  <si>
    <t>Pol32</t>
  </si>
  <si>
    <t>Plastová trubka korugovaná červená/černá 110 mm+betonová směs 28 m3</t>
  </si>
  <si>
    <t>-1665149927</t>
  </si>
  <si>
    <t>164</t>
  </si>
  <si>
    <t>460560273</t>
  </si>
  <si>
    <t>Zásyp rýh ručně šířky 50 cm, hloubky 90 cm, z horniny třídy 3</t>
  </si>
  <si>
    <t>-1895836529</t>
  </si>
  <si>
    <t>165</t>
  </si>
  <si>
    <t>460560143</t>
  </si>
  <si>
    <t>Zásyp rýh ručně šířky 35 cm, hloubky 60 cm, z horniny třídy 3</t>
  </si>
  <si>
    <t>1088642497</t>
  </si>
  <si>
    <t>10b</t>
  </si>
  <si>
    <t>Sadové úpravy</t>
  </si>
  <si>
    <t>166</t>
  </si>
  <si>
    <t>Pol77</t>
  </si>
  <si>
    <t>průměr kmene na řezné ploše pařezu 10-20cm  SK12, SK13, SK14, K9, K10, K11, K12, K13</t>
  </si>
  <si>
    <t>-70955580</t>
  </si>
  <si>
    <t>167</t>
  </si>
  <si>
    <t>Pol78</t>
  </si>
  <si>
    <t>keře SK 17</t>
  </si>
  <si>
    <t>-1386953293</t>
  </si>
  <si>
    <t>168</t>
  </si>
  <si>
    <t>Pol79</t>
  </si>
  <si>
    <t>odvoz rostlinného materiálu + skládkovné</t>
  </si>
  <si>
    <t>869916890</t>
  </si>
  <si>
    <t>169</t>
  </si>
  <si>
    <t>Pol80</t>
  </si>
  <si>
    <t>sejmutí ornice ze zatravněných ploch (pásy podél silnice) – 503 m2, tl. 20 cm, deponie v místě</t>
  </si>
  <si>
    <t>-256341193</t>
  </si>
  <si>
    <t>170</t>
  </si>
  <si>
    <t>Pol81</t>
  </si>
  <si>
    <t>rozprostření ornice  plošně do 500 m2 v rovině nebo ve svahu do 1:5, tl. vrstvy 20cm</t>
  </si>
  <si>
    <t>1490301832</t>
  </si>
  <si>
    <t>171</t>
  </si>
  <si>
    <t>Pol82</t>
  </si>
  <si>
    <t>Ornice – cena včetně dopravy (+ využití deponované zeminy)</t>
  </si>
  <si>
    <t>986021908</t>
  </si>
  <si>
    <t>172</t>
  </si>
  <si>
    <t>Pol83</t>
  </si>
  <si>
    <t>plošná úprava terénu –do 500m2 zeminy tř. 1-4. modelace +-100mm v rovině, nebo svahu 1:5</t>
  </si>
  <si>
    <t>859032285</t>
  </si>
  <si>
    <t>173</t>
  </si>
  <si>
    <t>Pol84</t>
  </si>
  <si>
    <t>založení trávníku parkového výsevem v rovině</t>
  </si>
  <si>
    <t>-1601495465</t>
  </si>
  <si>
    <t>174</t>
  </si>
  <si>
    <t>Pol85</t>
  </si>
  <si>
    <t>travní semeno, parková směs, 25g/m2 (založené i obnovované plochy)</t>
  </si>
  <si>
    <t>kg</t>
  </si>
  <si>
    <t>-2025431003</t>
  </si>
  <si>
    <t>175</t>
  </si>
  <si>
    <t>Pol86</t>
  </si>
  <si>
    <t>Obdělání půdy válcováním  v rovině</t>
  </si>
  <si>
    <t>-1324027865</t>
  </si>
  <si>
    <t>176</t>
  </si>
  <si>
    <t>Pol87</t>
  </si>
  <si>
    <t>Chemické odplevelení po založení trávníku na široko (selektivní herbicid - 1l/ha)</t>
  </si>
  <si>
    <t>1576694022</t>
  </si>
  <si>
    <t>177</t>
  </si>
  <si>
    <t>Pol88</t>
  </si>
  <si>
    <t>selektivní herbicid (Lontrel + Starane = 1l/ha)</t>
  </si>
  <si>
    <t>l</t>
  </si>
  <si>
    <t>1215657230</t>
  </si>
  <si>
    <t>178</t>
  </si>
  <si>
    <t>Pol89</t>
  </si>
  <si>
    <t>1. seč trávníku</t>
  </si>
  <si>
    <t>-1810217774</t>
  </si>
  <si>
    <t>179</t>
  </si>
  <si>
    <t>Pol90</t>
  </si>
  <si>
    <t>přihnojení travnatých ploch na široko – umělé hnojivo</t>
  </si>
  <si>
    <t>188380276</t>
  </si>
  <si>
    <t>180</t>
  </si>
  <si>
    <t>Pol91</t>
  </si>
  <si>
    <t>umělé hnojivo Cererit (30g/m2)</t>
  </si>
  <si>
    <t>q</t>
  </si>
  <si>
    <t>-1034111437</t>
  </si>
  <si>
    <t>104 - Náměstí komunikace – Kraj</t>
  </si>
  <si>
    <t xml:space="preserve">    2 - Zakládání</t>
  </si>
  <si>
    <t>Odstranění podkladu z kameniva  tl 400 mm</t>
  </si>
  <si>
    <t>Zakládání</t>
  </si>
  <si>
    <t>212752212</t>
  </si>
  <si>
    <t>Trativod z drenážních trubek plastových flexibilních D do 100 mm včetně lože otevřený výkop</t>
  </si>
  <si>
    <t>2610*0,5*1,2*0,15</t>
  </si>
  <si>
    <t>2*2450</t>
  </si>
  <si>
    <t>564871111</t>
  </si>
  <si>
    <t>Podklad ze štěrkodrtě ŠD tl 250 mm</t>
  </si>
  <si>
    <t>564962113</t>
  </si>
  <si>
    <t>Podklad z mechanicky zpevněného kameniva MZK tl 220 mm</t>
  </si>
  <si>
    <t>591141111</t>
  </si>
  <si>
    <t>Kladení dlažby z kostek velkých z kamene na MC tl 50 mm</t>
  </si>
  <si>
    <t>583801590</t>
  </si>
  <si>
    <t>kostka dlažební velká, žula velikost 15/17 třída II šedá</t>
  </si>
  <si>
    <t>(160/4,6)*1,05</t>
  </si>
  <si>
    <t>599111111</t>
  </si>
  <si>
    <t>Zálivka živičná spár dlažby z velkých kostek hl 50 mm</t>
  </si>
  <si>
    <t>914111111</t>
  </si>
  <si>
    <t>Montáž svislé dopravní značky  objímkami na sloupek nebo konzolu</t>
  </si>
  <si>
    <t>4044400xx</t>
  </si>
  <si>
    <t>značka dopravní svislá</t>
  </si>
  <si>
    <t>914511112</t>
  </si>
  <si>
    <t>Montáž sloupku dopravních značek délky do 3,5 m s betonovým základem a patkou</t>
  </si>
  <si>
    <t>404452300</t>
  </si>
  <si>
    <t>sloupek Zn 70 - 350</t>
  </si>
  <si>
    <t>Vodorovné dopravní značení retroreflexní barva</t>
  </si>
  <si>
    <t>Vodorovné dopravní značení retroreflexní bílý plast</t>
  </si>
  <si>
    <t>966006132</t>
  </si>
  <si>
    <t>Odstranění značek dopravních nebo orientačních se sloupky s betonovými patkami</t>
  </si>
  <si>
    <t>966008111</t>
  </si>
  <si>
    <t>Bourání trubního propustku do DN 300</t>
  </si>
  <si>
    <t>96687</t>
  </si>
  <si>
    <t>VYBOURÁNÍ ULIČNÍCH VPUSTÍ KOMPLETNÍCH</t>
  </si>
  <si>
    <t>Filtrační_vrstva</t>
  </si>
  <si>
    <t>Filtrační vrstva</t>
  </si>
  <si>
    <t>77,048</t>
  </si>
  <si>
    <t>Hloubení_jam</t>
  </si>
  <si>
    <t>Hloubení jam</t>
  </si>
  <si>
    <t>161,33</t>
  </si>
  <si>
    <t>Hloubení_jam_3</t>
  </si>
  <si>
    <t>Hloubení jam třída těžitelnosti 3</t>
  </si>
  <si>
    <t>80,665</t>
  </si>
  <si>
    <t>Hloubení_jam_4</t>
  </si>
  <si>
    <t>Hloubení jam třída těžitelnosti 4</t>
  </si>
  <si>
    <t>520,635</t>
  </si>
  <si>
    <t>260,318</t>
  </si>
  <si>
    <t>105 - Kanalizace</t>
  </si>
  <si>
    <t>42,753</t>
  </si>
  <si>
    <t>Obetonování_potrubí</t>
  </si>
  <si>
    <t>Obetonování potrubí</t>
  </si>
  <si>
    <t>37,67</t>
  </si>
  <si>
    <t>194,624</t>
  </si>
  <si>
    <t>Pažení_jam</t>
  </si>
  <si>
    <t>Pažení jam příložné</t>
  </si>
  <si>
    <t>77,592</t>
  </si>
  <si>
    <t>1035,887</t>
  </si>
  <si>
    <t>Podsyp_ŠP</t>
  </si>
  <si>
    <t>Podsyp ze štěrkopísku pod retenci 1</t>
  </si>
  <si>
    <t>66,528</t>
  </si>
  <si>
    <t>Přebytečný_výkopek</t>
  </si>
  <si>
    <t>Přebytečný výkopek</t>
  </si>
  <si>
    <t>506,89</t>
  </si>
  <si>
    <t>Rozepření_pažení_jam</t>
  </si>
  <si>
    <t>Rozepření pažení jam</t>
  </si>
  <si>
    <t>202,91</t>
  </si>
  <si>
    <t>„Financování kanalizace bude rozděleno v poměru 46,83% : 53,17%. (46,83% Středočeský kraj) a (53,17% Městys Březno)“</t>
  </si>
  <si>
    <t>119001401</t>
  </si>
  <si>
    <t>Dočasné zajištění potrubí ocelového nebo litinového DN do 200</t>
  </si>
  <si>
    <t>402428484</t>
  </si>
  <si>
    <t>119001411</t>
  </si>
  <si>
    <t>Dočasné zajištění potrubí betonového, ŽB nebo kameninového DN do 200</t>
  </si>
  <si>
    <t>-758140397</t>
  </si>
  <si>
    <t>-1844532137</t>
  </si>
  <si>
    <t>-915278942</t>
  </si>
  <si>
    <t>"Předpoklad 45% výkopku" (Hloubení_rýh+Hloubení_jam)*0,4</t>
  </si>
  <si>
    <t>131201201</t>
  </si>
  <si>
    <t>Hloubení jam zapažených v hornině tř. 3 objemu do 100 m3</t>
  </si>
  <si>
    <t>352783239</t>
  </si>
  <si>
    <t>"Retenční nádrž" (1,5+3,6+1,5)*(1,5+22,2+1,5)*(1,12-0,15)</t>
  </si>
  <si>
    <t>"Třída těžitelnosti 3 - 50%" Hloubení_jam*0,5</t>
  </si>
  <si>
    <t>"Třída těžitelnosti 4 - 50%" Hloubení_jam*0,5</t>
  </si>
  <si>
    <t>131201209</t>
  </si>
  <si>
    <t>Příplatek za lepivost u hloubení jam zapažených v hornině tř. 3</t>
  </si>
  <si>
    <t>-1117310379</t>
  </si>
  <si>
    <t>"Lepivost - 75%" Hloubení_jam_3*0,75</t>
  </si>
  <si>
    <t>131301201</t>
  </si>
  <si>
    <t>Hloubení jam zapažených v hornině tř. 4 objemu do 100 m3</t>
  </si>
  <si>
    <t>-174035162</t>
  </si>
  <si>
    <t>131301209</t>
  </si>
  <si>
    <t>Příplatek za lepivost u hloubení jam zapažených v hornině tř. 4</t>
  </si>
  <si>
    <t>261070265</t>
  </si>
  <si>
    <t>"Lepivost - 75%" Hloubení_jam_4*0,75</t>
  </si>
  <si>
    <t>132201202</t>
  </si>
  <si>
    <t>Hloubení rýh š do 2000 mm v hornině tř. 3 objemu do 1000 m3</t>
  </si>
  <si>
    <t>-19578938</t>
  </si>
  <si>
    <t>"Staničení 028,36-110,60" (110,600-28,3600)*1,4*(1,10-0,45)</t>
  </si>
  <si>
    <t>"Staničení 110,60-136,08" (136,080-110,600)*1,4*(1,67-0,45)</t>
  </si>
  <si>
    <t>"Staničení 136,08-164,47" (164,470-136,080)*1,3*(1,91-0,45)</t>
  </si>
  <si>
    <t>"Staničení 164,47-285,96" (285,960-164,470)*1,3*(1,96-0,45)</t>
  </si>
  <si>
    <t>"Rýha pro napojení na retenční nádrže DN300" 2,16*1,3*(1,12-0,20)</t>
  </si>
  <si>
    <t>"Přípojky" 66,25*1,2*1,35</t>
  </si>
  <si>
    <t>1299750335</t>
  </si>
  <si>
    <t>"Lepivost - 75%" Hloubení_rýh_3*0,75</t>
  </si>
  <si>
    <t>132301202</t>
  </si>
  <si>
    <t>Hloubení rýh š do 2000 mm v hornině tř. 4 objemu do 1000 m3</t>
  </si>
  <si>
    <t>-878078280</t>
  </si>
  <si>
    <t>956352548</t>
  </si>
  <si>
    <t>"Lepivost - 75%" Hloubení_rýh_4*0,75</t>
  </si>
  <si>
    <t>34819251</t>
  </si>
  <si>
    <t>"Staničení 028,36-110,60" (110,600-28,3600)*1,10*2,0</t>
  </si>
  <si>
    <t>"Staničení 110,60-136,08" (136,080-110,600)*1,67*2,0</t>
  </si>
  <si>
    <t>"Staničení 136,08-164,47" (164,470-136,080)*1,91*2,0</t>
  </si>
  <si>
    <t>"Staničení 164,47-285,96" (285,960-164,470)*1,96*2,0</t>
  </si>
  <si>
    <t>"Rýha pro napojení na retenční nádrže DN300" 2,16*1,3*1,12*2</t>
  </si>
  <si>
    <t>"Přípojky" 66,25*1,35*2</t>
  </si>
  <si>
    <t>2036227152</t>
  </si>
  <si>
    <t>151101201</t>
  </si>
  <si>
    <t>Zřízení příložného pažení stěn výkopu hl do 4 m</t>
  </si>
  <si>
    <t>1102297331</t>
  </si>
  <si>
    <t>"Retence RN2 na stoce A"</t>
  </si>
  <si>
    <t>(1,5+3,6+1,5+1,5+22,2+1,5)*2*(1,12+0,1)</t>
  </si>
  <si>
    <t>151101211</t>
  </si>
  <si>
    <t>Odstranění příložného pažení stěn hl do 4 m</t>
  </si>
  <si>
    <t>-1142263873</t>
  </si>
  <si>
    <t>151101301</t>
  </si>
  <si>
    <t>Zřízení rozepření stěn při pažení příložném hl do 4 m</t>
  </si>
  <si>
    <t>904883482</t>
  </si>
  <si>
    <t>"Retence RN1 na stoce C"</t>
  </si>
  <si>
    <t>(1,5+3,6+1,5)*(1,5+22,2+1,5)*(1,12+0,1)</t>
  </si>
  <si>
    <t>151101311</t>
  </si>
  <si>
    <t>Odstranění rozepření stěn při pažení příložném hl do 4 m</t>
  </si>
  <si>
    <t>-1593325649</t>
  </si>
  <si>
    <t>-689435128</t>
  </si>
  <si>
    <t>Hloubení_jam+Hloubení_rýh</t>
  </si>
  <si>
    <t>604936237</t>
  </si>
  <si>
    <t>"Přebytečný výkopek" Lože+Obsyp+Filtrační_vrstva+Podsyp_ŠP+Obetonování_potrubí</t>
  </si>
  <si>
    <t>"Potrubí DN100" 3,14*0,05*0,05*2,5</t>
  </si>
  <si>
    <t>"POtrubí DN200 - přípojky" 3,14*0,1*0,1*66,25</t>
  </si>
  <si>
    <t>"Potrubí DN300 u retence" 3,14*0,150*0,150*2,16</t>
  </si>
  <si>
    <t>"Potrubí DN300 ŽB" 3,14*0,15*0,15*(285,96-136,08)</t>
  </si>
  <si>
    <t>"Potrubí DN400 ŽB" 3,14*0,2*0,2*(136,08-28,36+1,70)</t>
  </si>
  <si>
    <t>"Šachty 11 kusů" 3,14*0,5*0,5*(1,12+1,12+0,94+1,00+1,24+2,10+1,65+1,92+2,00+2,20+2,20)</t>
  </si>
  <si>
    <t>"Retenční boxy" 22,2*3,6*0,6</t>
  </si>
  <si>
    <t>-1996932454</t>
  </si>
  <si>
    <t>"Skládka ve vzdálenosti 15km" (Hloubení_jam+Hloubení_rýh)*5</t>
  </si>
  <si>
    <t>292908062</t>
  </si>
  <si>
    <t>-537632391</t>
  </si>
  <si>
    <t>(Hloubení_jam+Hloubení_rýh)*1,8</t>
  </si>
  <si>
    <t>-816717924</t>
  </si>
  <si>
    <t>Hloubení_rýh+Hloubení_jam-Přebytečný_výkopek</t>
  </si>
  <si>
    <t>"Odpočet šachet" -3,14*0,5*0,5*(1,12+1,12+0,94+1,00+1,24+2,10+1,65+1,92+2,00+2,20+2,20-9*0,45-2*0,20)</t>
  </si>
  <si>
    <t>-1467545912</t>
  </si>
  <si>
    <t>-1748424442</t>
  </si>
  <si>
    <t>"Obsyp - stoka A DN400" (136,08-28,36+1,70)*1,4*0,7-3,14*0,2*0,2*(136,08-28,36+1,70)</t>
  </si>
  <si>
    <t>"Obsyp - stoka A DN300" (285,96-136,08)*1,3*0,6-3,14*0,15*0,15*(285,96-136,08)</t>
  </si>
  <si>
    <t>"Odpočet šachet" -3,14*0,5*0,5*0,6*11</t>
  </si>
  <si>
    <t>441612293</t>
  </si>
  <si>
    <t>212572111</t>
  </si>
  <si>
    <t>Lože pro trativody ze štěrkopísku tříděného</t>
  </si>
  <si>
    <t>-179096336</t>
  </si>
  <si>
    <t xml:space="preserve">"Stoka A - Retence - RN2" </t>
  </si>
  <si>
    <t>"Dno" (1,5+3,6+1,5)*(1,5+22,2+1,5)*0,2</t>
  </si>
  <si>
    <t>"Povrch" (1,5+3,6+1,5)*(1,5+22,2+1,5)*0,2</t>
  </si>
  <si>
    <t>213141111</t>
  </si>
  <si>
    <t>Zřízení vrstvy z geotextilie v rovině nebo ve sklonu do 1:5 š do 3 m</t>
  </si>
  <si>
    <t>-1876403497</t>
  </si>
  <si>
    <t>"Stoka A - Retence - RN 2"</t>
  </si>
  <si>
    <t>"Geotextílie netkaná" 510</t>
  </si>
  <si>
    <t>"PVC Folie 1,5mm" 255</t>
  </si>
  <si>
    <t>247405123R</t>
  </si>
  <si>
    <t>geoNETEX S 200g/m2, šíře 2m - role 100m2, PP</t>
  </si>
  <si>
    <t>-874137978</t>
  </si>
  <si>
    <t>247406024R</t>
  </si>
  <si>
    <t>Fatrafol 803V hydroizolační folie 1,5 mm, šířka pásu 2000 mm,</t>
  </si>
  <si>
    <t>55663078</t>
  </si>
  <si>
    <t>-924966596</t>
  </si>
  <si>
    <t>"Lože - stoka A DN400" (136,08-28,36+1,70)*1,4*0,1</t>
  </si>
  <si>
    <t>"Lože - stoka A DN300" (285,96-136,08)*1,3*0,1</t>
  </si>
  <si>
    <t>"Lože - přípojky" 66,25*1,2*0,1</t>
  </si>
  <si>
    <t>457541111</t>
  </si>
  <si>
    <t>Filtrační vrstvy ze štěrkodrti bez zhutnění frakce od 0 až 22 do 0 až 63 mm</t>
  </si>
  <si>
    <t>562826732</t>
  </si>
  <si>
    <t>"Stoka A - Retence - RN2"</t>
  </si>
  <si>
    <t>(1,5+3,6+1,5)*(1,5+22,20+1,5)*(0,6+0,15)-(3,6*22,00*0,6)-3,14*0,15*0,15*2,16-3,14*0,05*0,05*2,5</t>
  </si>
  <si>
    <t>483359699</t>
  </si>
  <si>
    <t>285,96-136,08</t>
  </si>
  <si>
    <t>950955040</t>
  </si>
  <si>
    <t>(285,96-136,08)/2,5</t>
  </si>
  <si>
    <t>822392111</t>
  </si>
  <si>
    <t>Montáž potrubí z trub TZH s integrovaným těsněním otevřený výkop sklon do 20 % DN 400</t>
  </si>
  <si>
    <t>-809942234</t>
  </si>
  <si>
    <t>136,08-28,36+1,70</t>
  </si>
  <si>
    <t>592225460</t>
  </si>
  <si>
    <t>trouba hrdlová přímá železobet. s integrovaným těsněním TZH-Q 400/2500 integro 40 x 250 x 7,5 cm</t>
  </si>
  <si>
    <t>1345048460</t>
  </si>
  <si>
    <t>(136,08-28,36+1,70)/2,5</t>
  </si>
  <si>
    <t>837395747R</t>
  </si>
  <si>
    <t xml:space="preserve">Výsek a montáž odbočné tvarovky DN 400/200 </t>
  </si>
  <si>
    <t>-1063160744</t>
  </si>
  <si>
    <t>Poznámka k položce:
Součástí položky je i utěsnění v okolí tvarovky.</t>
  </si>
  <si>
    <t>"UV" 5</t>
  </si>
  <si>
    <t>837395748R</t>
  </si>
  <si>
    <t xml:space="preserve">Výsek a montáž odbočné tvarovky DN 300/200 </t>
  </si>
  <si>
    <t>-1846338849</t>
  </si>
  <si>
    <t>"UV" 11</t>
  </si>
  <si>
    <t>871263121</t>
  </si>
  <si>
    <t>Montáž kanalizačního potrubí z PVC těsněné gumovým kroužkem otevřený výkop sklon do 20 % DN 110</t>
  </si>
  <si>
    <t>-174950841</t>
  </si>
  <si>
    <t>"Odvzdušnění retence DN100" 2,5</t>
  </si>
  <si>
    <t>Potrubí_PVC_100</t>
  </si>
  <si>
    <t>286113020</t>
  </si>
  <si>
    <t>trubka kanalizační plastová KGEM-DN 110x1000 mm SN4</t>
  </si>
  <si>
    <t>-1237070293</t>
  </si>
  <si>
    <t>"Potrubí_PVC_100/1,0" 2,5</t>
  </si>
  <si>
    <t>"Rezerva" 1</t>
  </si>
  <si>
    <t>892312121R</t>
  </si>
  <si>
    <t>Tlaková zkouška vzduchem potrubí DN 100 těsnícím vakem ucpávkovým</t>
  </si>
  <si>
    <t>669252457</t>
  </si>
  <si>
    <t>"Odvzdušňovací potrubí u RN1 - stoka C" 1,0</t>
  </si>
  <si>
    <t>-1906844917</t>
  </si>
  <si>
    <t>"Přípojky" 66,25</t>
  </si>
  <si>
    <t>871373121</t>
  </si>
  <si>
    <t>Montáž kanalizačního potrubí z PVC těsněné gumovým kroužkem otevřený výkop sklon do 20 % DN 315</t>
  </si>
  <si>
    <t>1100545504</t>
  </si>
  <si>
    <t>"Retence - stoka C - propojení s DŠ17 a DŠ16" 1,5*2</t>
  </si>
  <si>
    <t>Potrubí_PVC_300</t>
  </si>
  <si>
    <t>286113380</t>
  </si>
  <si>
    <t>trubka kanalizace plastová KGEM-315x1000 mm SN8</t>
  </si>
  <si>
    <t>382796173</t>
  </si>
  <si>
    <t>"Potrubí_PVC_300/1,0"  3</t>
  </si>
  <si>
    <t>1054439958</t>
  </si>
  <si>
    <t>16*3</t>
  </si>
  <si>
    <t>1053395743</t>
  </si>
  <si>
    <t>711450767</t>
  </si>
  <si>
    <t>1082399385</t>
  </si>
  <si>
    <t>1228953824</t>
  </si>
  <si>
    <t>885415R</t>
  </si>
  <si>
    <t>Dodávka a montáž zpětné klapky DN400</t>
  </si>
  <si>
    <t>1668182444</t>
  </si>
  <si>
    <t>Poznámka k položce:
Součástí položky je dodávka a montáž zpětné klapky ve výustím objektu.</t>
  </si>
  <si>
    <t>380825830</t>
  </si>
  <si>
    <t>-131510393</t>
  </si>
  <si>
    <t>"Přípojky" 16</t>
  </si>
  <si>
    <t>-352114530</t>
  </si>
  <si>
    <t>892392121</t>
  </si>
  <si>
    <t>Tlaková zkouška vzduchem potrubí DN 400 těsnícím vakem ucpávkovým</t>
  </si>
  <si>
    <t>816144788</t>
  </si>
  <si>
    <t>892392R</t>
  </si>
  <si>
    <t>Tlaková zkouška šachet</t>
  </si>
  <si>
    <t>-788536496</t>
  </si>
  <si>
    <t>894412050R</t>
  </si>
  <si>
    <t>Šachta kanalizační celoprefabrikovaná na potrubí DN400, průměrná výška 101-150cm vč. dodávky prefa dílců a poklopu</t>
  </si>
  <si>
    <t>411318871</t>
  </si>
  <si>
    <t>Poznámka k položce:
Včetně nákladů na podkladní betonové desky z betonu C16/20.</t>
  </si>
  <si>
    <t>"DŠ4 a DŠ3 a DŠ2 a DŠ1 a šachta s regulací" 5</t>
  </si>
  <si>
    <t>894412057R</t>
  </si>
  <si>
    <t>Šachta kanalizační celoprefabrikovaná na potrubí DN300, průměrná výška 151-200cm vč. dodávky prefa dílců a poklopu</t>
  </si>
  <si>
    <t>-514143651</t>
  </si>
  <si>
    <t>"DŠ7 a DŠ6 a DŠ5" 3</t>
  </si>
  <si>
    <t>894412058R</t>
  </si>
  <si>
    <t>Šachta kanalizační celoprefabrikovaná na potrubí DN300, průměrná výška 201-250cm vč. dodávky prefa dílců a poklopu</t>
  </si>
  <si>
    <t>-1947835969</t>
  </si>
  <si>
    <t>"DŠ8 a DŠ9 a DŠ4a" 3</t>
  </si>
  <si>
    <t>995828260</t>
  </si>
  <si>
    <t>"UV" 15</t>
  </si>
  <si>
    <t>80575221</t>
  </si>
  <si>
    <t>-1246667562</t>
  </si>
  <si>
    <t>-322237173</t>
  </si>
  <si>
    <t>1299586448</t>
  </si>
  <si>
    <t>189687293</t>
  </si>
  <si>
    <t>-2117352231</t>
  </si>
  <si>
    <t>-1888381869</t>
  </si>
  <si>
    <t>895941110R</t>
  </si>
  <si>
    <t>Zřízení horské vpusti kanalizační uliční z betonových dílců</t>
  </si>
  <si>
    <t>-1979654590</t>
  </si>
  <si>
    <t>Poznámka k položce:
Součástí položky je i dodávky materiálu</t>
  </si>
  <si>
    <t>"Horská vpusť" 1</t>
  </si>
  <si>
    <t>895971147R</t>
  </si>
  <si>
    <t>Vsakovací boxy plastové pro retenci s regulovaným odtokem 2,25l/s</t>
  </si>
  <si>
    <t>soubor</t>
  </si>
  <si>
    <t>-1046445694</t>
  </si>
  <si>
    <t>Poznámka k položce:
Součástí dodávky jsou níže uvedené materiály:
RONN X-Box 216 vsakovací blok 600x600x600 mm (ŠxVxD), zatížení 600 kN/m2 v počtu 178 kusů
C-box vsakovací blok kontrolní 600x600 mm (jedná se o 1 komponent: 4 ks na 1 box 600x600x600) v počtu 176 kusů
Box konektor - mašlička v počtu 802 kusů
Spojovací clip v počtu 176 kusů
RONN C-Box koncová stěna pro kontrolní box, předformované otvory RONN C-Box koncová stěna pro kontrolní box, předformované otvory v počtu 2 kusů.</t>
  </si>
  <si>
    <t>897475847R</t>
  </si>
  <si>
    <t>Chránička plastová pro ochranu plastových potrubí</t>
  </si>
  <si>
    <t>-2053941717</t>
  </si>
  <si>
    <t>Poznámka k položce:
Plastová chránička PE 63 v délce 5m pro ochranu stávající kanalizace tlakové na staničení 9,90m.</t>
  </si>
  <si>
    <t>899623151</t>
  </si>
  <si>
    <t>Obetonování potrubí nebo zdiva stok betonem prostým tř. C 16/20 otevřený výkop</t>
  </si>
  <si>
    <t>-1297426254</t>
  </si>
  <si>
    <t>"Přípojky" 66,25*1,2*0,5-3,14*0,1*0,1*66,25</t>
  </si>
  <si>
    <t>1130940460</t>
  </si>
  <si>
    <t>899722114</t>
  </si>
  <si>
    <t>Krytí potrubí z plastů výstražnou fólií z PVC 40 cm</t>
  </si>
  <si>
    <t>-391810763</t>
  </si>
  <si>
    <t>"DN 300" 285,96-136,08</t>
  </si>
  <si>
    <t>"DN 400" 136,08-28,36+1,70</t>
  </si>
  <si>
    <t>899745748R</t>
  </si>
  <si>
    <t>Zřízení výustního objektu na potrubí ŽB DN 400</t>
  </si>
  <si>
    <t>1561733465</t>
  </si>
  <si>
    <t>Poznámka k položce:
Součástí položky je zřízení výustního objektu na potrubí ze ŽB DN 400 včetně úpravy stávajícího terénu a zemních prací stím spojených. Součástí položky je rovněž zpevnění stávající rigolu kamennou lomovou dlažbu v rozsahu 1m2. Dlažba z lomového kamene bude uložena do betonového lože a vyspárována. Okolí rigolu bude očištěno. Součástí položky jsou i veškeré betonářské práce spojené s realizace tohoto výústního objektu včetně bednění a případných výztuží.</t>
  </si>
  <si>
    <t>585140645</t>
  </si>
  <si>
    <t>53572099</t>
  </si>
  <si>
    <t>1018,253-331,916-391,194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</si>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</sst>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color rgb="FF000000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9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167" fontId="36" fillId="4" borderId="28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72"/>
      <c r="AS2" s="372"/>
      <c r="AT2" s="372"/>
      <c r="AU2" s="372"/>
      <c r="AV2" s="372"/>
      <c r="AW2" s="372"/>
      <c r="AX2" s="372"/>
      <c r="AY2" s="372"/>
      <c r="AZ2" s="372"/>
      <c r="BA2" s="372"/>
      <c r="BB2" s="372"/>
      <c r="BC2" s="372"/>
      <c r="BD2" s="372"/>
      <c r="BE2" s="372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7" t="s">
        <v>16</v>
      </c>
      <c r="L5" s="338"/>
      <c r="M5" s="338"/>
      <c r="N5" s="338"/>
      <c r="O5" s="338"/>
      <c r="P5" s="338"/>
      <c r="Q5" s="338"/>
      <c r="R5" s="338"/>
      <c r="S5" s="338"/>
      <c r="T5" s="338"/>
      <c r="U5" s="338"/>
      <c r="V5" s="338"/>
      <c r="W5" s="338"/>
      <c r="X5" s="338"/>
      <c r="Y5" s="338"/>
      <c r="Z5" s="338"/>
      <c r="AA5" s="338"/>
      <c r="AB5" s="338"/>
      <c r="AC5" s="338"/>
      <c r="AD5" s="338"/>
      <c r="AE5" s="338"/>
      <c r="AF5" s="338"/>
      <c r="AG5" s="338"/>
      <c r="AH5" s="338"/>
      <c r="AI5" s="338"/>
      <c r="AJ5" s="338"/>
      <c r="AK5" s="338"/>
      <c r="AL5" s="338"/>
      <c r="AM5" s="338"/>
      <c r="AN5" s="338"/>
      <c r="AO5" s="338"/>
      <c r="AP5" s="28"/>
      <c r="AQ5" s="30"/>
      <c r="BE5" s="335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39" t="s">
        <v>19</v>
      </c>
      <c r="L6" s="338"/>
      <c r="M6" s="338"/>
      <c r="N6" s="338"/>
      <c r="O6" s="338"/>
      <c r="P6" s="338"/>
      <c r="Q6" s="338"/>
      <c r="R6" s="338"/>
      <c r="S6" s="338"/>
      <c r="T6" s="338"/>
      <c r="U6" s="338"/>
      <c r="V6" s="338"/>
      <c r="W6" s="338"/>
      <c r="X6" s="338"/>
      <c r="Y6" s="338"/>
      <c r="Z6" s="338"/>
      <c r="AA6" s="338"/>
      <c r="AB6" s="338"/>
      <c r="AC6" s="338"/>
      <c r="AD6" s="338"/>
      <c r="AE6" s="338"/>
      <c r="AF6" s="338"/>
      <c r="AG6" s="338"/>
      <c r="AH6" s="338"/>
      <c r="AI6" s="338"/>
      <c r="AJ6" s="338"/>
      <c r="AK6" s="338"/>
      <c r="AL6" s="338"/>
      <c r="AM6" s="338"/>
      <c r="AN6" s="338"/>
      <c r="AO6" s="338"/>
      <c r="AP6" s="28"/>
      <c r="AQ6" s="30"/>
      <c r="BE6" s="336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36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36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6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36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36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6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36"/>
      <c r="BS13" s="23" t="s">
        <v>8</v>
      </c>
    </row>
    <row r="14" spans="1:74">
      <c r="B14" s="27"/>
      <c r="C14" s="28"/>
      <c r="D14" s="28"/>
      <c r="E14" s="340" t="s">
        <v>32</v>
      </c>
      <c r="F14" s="341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1"/>
      <c r="Z14" s="341"/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36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6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36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336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6"/>
      <c r="BS18" s="23" t="s">
        <v>8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6"/>
      <c r="BS19" s="23" t="s">
        <v>8</v>
      </c>
    </row>
    <row r="20" spans="2:71" ht="114" customHeight="1">
      <c r="B20" s="27"/>
      <c r="C20" s="28"/>
      <c r="D20" s="28"/>
      <c r="E20" s="342" t="s">
        <v>37</v>
      </c>
      <c r="F20" s="342"/>
      <c r="G20" s="342"/>
      <c r="H20" s="342"/>
      <c r="I20" s="342"/>
      <c r="J20" s="342"/>
      <c r="K20" s="342"/>
      <c r="L20" s="342"/>
      <c r="M20" s="342"/>
      <c r="N20" s="342"/>
      <c r="O20" s="342"/>
      <c r="P20" s="342"/>
      <c r="Q20" s="342"/>
      <c r="R20" s="342"/>
      <c r="S20" s="342"/>
      <c r="T20" s="342"/>
      <c r="U20" s="342"/>
      <c r="V20" s="342"/>
      <c r="W20" s="342"/>
      <c r="X20" s="342"/>
      <c r="Y20" s="342"/>
      <c r="Z20" s="342"/>
      <c r="AA20" s="342"/>
      <c r="AB20" s="342"/>
      <c r="AC20" s="342"/>
      <c r="AD20" s="342"/>
      <c r="AE20" s="342"/>
      <c r="AF20" s="342"/>
      <c r="AG20" s="342"/>
      <c r="AH20" s="342"/>
      <c r="AI20" s="342"/>
      <c r="AJ20" s="342"/>
      <c r="AK20" s="342"/>
      <c r="AL20" s="342"/>
      <c r="AM20" s="342"/>
      <c r="AN20" s="342"/>
      <c r="AO20" s="28"/>
      <c r="AP20" s="28"/>
      <c r="AQ20" s="30"/>
      <c r="BE20" s="336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6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6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43">
        <f>ROUND(AG51,2)</f>
        <v>0</v>
      </c>
      <c r="AL23" s="344"/>
      <c r="AM23" s="344"/>
      <c r="AN23" s="344"/>
      <c r="AO23" s="344"/>
      <c r="AP23" s="41"/>
      <c r="AQ23" s="44"/>
      <c r="BE23" s="336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6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5" t="s">
        <v>39</v>
      </c>
      <c r="M25" s="345"/>
      <c r="N25" s="345"/>
      <c r="O25" s="345"/>
      <c r="P25" s="41"/>
      <c r="Q25" s="41"/>
      <c r="R25" s="41"/>
      <c r="S25" s="41"/>
      <c r="T25" s="41"/>
      <c r="U25" s="41"/>
      <c r="V25" s="41"/>
      <c r="W25" s="345" t="s">
        <v>40</v>
      </c>
      <c r="X25" s="345"/>
      <c r="Y25" s="345"/>
      <c r="Z25" s="345"/>
      <c r="AA25" s="345"/>
      <c r="AB25" s="345"/>
      <c r="AC25" s="345"/>
      <c r="AD25" s="345"/>
      <c r="AE25" s="345"/>
      <c r="AF25" s="41"/>
      <c r="AG25" s="41"/>
      <c r="AH25" s="41"/>
      <c r="AI25" s="41"/>
      <c r="AJ25" s="41"/>
      <c r="AK25" s="345" t="s">
        <v>41</v>
      </c>
      <c r="AL25" s="345"/>
      <c r="AM25" s="345"/>
      <c r="AN25" s="345"/>
      <c r="AO25" s="345"/>
      <c r="AP25" s="41"/>
      <c r="AQ25" s="44"/>
      <c r="BE25" s="336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46">
        <v>0.21</v>
      </c>
      <c r="M26" s="347"/>
      <c r="N26" s="347"/>
      <c r="O26" s="347"/>
      <c r="P26" s="47"/>
      <c r="Q26" s="47"/>
      <c r="R26" s="47"/>
      <c r="S26" s="47"/>
      <c r="T26" s="47"/>
      <c r="U26" s="47"/>
      <c r="V26" s="47"/>
      <c r="W26" s="348">
        <f>ROUND(AZ51,2)</f>
        <v>0</v>
      </c>
      <c r="X26" s="347"/>
      <c r="Y26" s="347"/>
      <c r="Z26" s="347"/>
      <c r="AA26" s="347"/>
      <c r="AB26" s="347"/>
      <c r="AC26" s="347"/>
      <c r="AD26" s="347"/>
      <c r="AE26" s="347"/>
      <c r="AF26" s="47"/>
      <c r="AG26" s="47"/>
      <c r="AH26" s="47"/>
      <c r="AI26" s="47"/>
      <c r="AJ26" s="47"/>
      <c r="AK26" s="348">
        <f>ROUND(AV51,2)</f>
        <v>0</v>
      </c>
      <c r="AL26" s="347"/>
      <c r="AM26" s="347"/>
      <c r="AN26" s="347"/>
      <c r="AO26" s="347"/>
      <c r="AP26" s="47"/>
      <c r="AQ26" s="49"/>
      <c r="BE26" s="336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46">
        <v>0.15</v>
      </c>
      <c r="M27" s="347"/>
      <c r="N27" s="347"/>
      <c r="O27" s="347"/>
      <c r="P27" s="47"/>
      <c r="Q27" s="47"/>
      <c r="R27" s="47"/>
      <c r="S27" s="47"/>
      <c r="T27" s="47"/>
      <c r="U27" s="47"/>
      <c r="V27" s="47"/>
      <c r="W27" s="348">
        <f>ROUND(BA51,2)</f>
        <v>0</v>
      </c>
      <c r="X27" s="347"/>
      <c r="Y27" s="347"/>
      <c r="Z27" s="347"/>
      <c r="AA27" s="347"/>
      <c r="AB27" s="347"/>
      <c r="AC27" s="347"/>
      <c r="AD27" s="347"/>
      <c r="AE27" s="347"/>
      <c r="AF27" s="47"/>
      <c r="AG27" s="47"/>
      <c r="AH27" s="47"/>
      <c r="AI27" s="47"/>
      <c r="AJ27" s="47"/>
      <c r="AK27" s="348">
        <f>ROUND(AW51,2)</f>
        <v>0</v>
      </c>
      <c r="AL27" s="347"/>
      <c r="AM27" s="347"/>
      <c r="AN27" s="347"/>
      <c r="AO27" s="347"/>
      <c r="AP27" s="47"/>
      <c r="AQ27" s="49"/>
      <c r="BE27" s="336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46">
        <v>0.21</v>
      </c>
      <c r="M28" s="347"/>
      <c r="N28" s="347"/>
      <c r="O28" s="347"/>
      <c r="P28" s="47"/>
      <c r="Q28" s="47"/>
      <c r="R28" s="47"/>
      <c r="S28" s="47"/>
      <c r="T28" s="47"/>
      <c r="U28" s="47"/>
      <c r="V28" s="47"/>
      <c r="W28" s="348">
        <f>ROUND(BB51,2)</f>
        <v>0</v>
      </c>
      <c r="X28" s="347"/>
      <c r="Y28" s="347"/>
      <c r="Z28" s="347"/>
      <c r="AA28" s="347"/>
      <c r="AB28" s="347"/>
      <c r="AC28" s="347"/>
      <c r="AD28" s="347"/>
      <c r="AE28" s="347"/>
      <c r="AF28" s="47"/>
      <c r="AG28" s="47"/>
      <c r="AH28" s="47"/>
      <c r="AI28" s="47"/>
      <c r="AJ28" s="47"/>
      <c r="AK28" s="348">
        <v>0</v>
      </c>
      <c r="AL28" s="347"/>
      <c r="AM28" s="347"/>
      <c r="AN28" s="347"/>
      <c r="AO28" s="347"/>
      <c r="AP28" s="47"/>
      <c r="AQ28" s="49"/>
      <c r="BE28" s="336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46">
        <v>0.15</v>
      </c>
      <c r="M29" s="347"/>
      <c r="N29" s="347"/>
      <c r="O29" s="347"/>
      <c r="P29" s="47"/>
      <c r="Q29" s="47"/>
      <c r="R29" s="47"/>
      <c r="S29" s="47"/>
      <c r="T29" s="47"/>
      <c r="U29" s="47"/>
      <c r="V29" s="47"/>
      <c r="W29" s="348">
        <f>ROUND(BC51,2)</f>
        <v>0</v>
      </c>
      <c r="X29" s="347"/>
      <c r="Y29" s="347"/>
      <c r="Z29" s="347"/>
      <c r="AA29" s="347"/>
      <c r="AB29" s="347"/>
      <c r="AC29" s="347"/>
      <c r="AD29" s="347"/>
      <c r="AE29" s="347"/>
      <c r="AF29" s="47"/>
      <c r="AG29" s="47"/>
      <c r="AH29" s="47"/>
      <c r="AI29" s="47"/>
      <c r="AJ29" s="47"/>
      <c r="AK29" s="348">
        <v>0</v>
      </c>
      <c r="AL29" s="347"/>
      <c r="AM29" s="347"/>
      <c r="AN29" s="347"/>
      <c r="AO29" s="347"/>
      <c r="AP29" s="47"/>
      <c r="AQ29" s="49"/>
      <c r="BE29" s="336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46">
        <v>0</v>
      </c>
      <c r="M30" s="347"/>
      <c r="N30" s="347"/>
      <c r="O30" s="347"/>
      <c r="P30" s="47"/>
      <c r="Q30" s="47"/>
      <c r="R30" s="47"/>
      <c r="S30" s="47"/>
      <c r="T30" s="47"/>
      <c r="U30" s="47"/>
      <c r="V30" s="47"/>
      <c r="W30" s="348">
        <f>ROUND(BD51,2)</f>
        <v>0</v>
      </c>
      <c r="X30" s="347"/>
      <c r="Y30" s="347"/>
      <c r="Z30" s="347"/>
      <c r="AA30" s="347"/>
      <c r="AB30" s="347"/>
      <c r="AC30" s="347"/>
      <c r="AD30" s="347"/>
      <c r="AE30" s="347"/>
      <c r="AF30" s="47"/>
      <c r="AG30" s="47"/>
      <c r="AH30" s="47"/>
      <c r="AI30" s="47"/>
      <c r="AJ30" s="47"/>
      <c r="AK30" s="348">
        <v>0</v>
      </c>
      <c r="AL30" s="347"/>
      <c r="AM30" s="347"/>
      <c r="AN30" s="347"/>
      <c r="AO30" s="347"/>
      <c r="AP30" s="47"/>
      <c r="AQ30" s="49"/>
      <c r="BE30" s="336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6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49" t="s">
        <v>50</v>
      </c>
      <c r="Y32" s="350"/>
      <c r="Z32" s="350"/>
      <c r="AA32" s="350"/>
      <c r="AB32" s="350"/>
      <c r="AC32" s="52"/>
      <c r="AD32" s="52"/>
      <c r="AE32" s="52"/>
      <c r="AF32" s="52"/>
      <c r="AG32" s="52"/>
      <c r="AH32" s="52"/>
      <c r="AI32" s="52"/>
      <c r="AJ32" s="52"/>
      <c r="AK32" s="351">
        <f>SUM(AK23:AK30)</f>
        <v>0</v>
      </c>
      <c r="AL32" s="350"/>
      <c r="AM32" s="350"/>
      <c r="AN32" s="350"/>
      <c r="AO32" s="352"/>
      <c r="AP32" s="50"/>
      <c r="AQ32" s="54"/>
      <c r="BE32" s="336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51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1b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53" t="str">
        <f>K6</f>
        <v>Zhotovení projektové dokumentace na akci II/280 Březno, rekonstrukce</v>
      </c>
      <c r="M42" s="354"/>
      <c r="N42" s="354"/>
      <c r="O42" s="354"/>
      <c r="P42" s="354"/>
      <c r="Q42" s="354"/>
      <c r="R42" s="354"/>
      <c r="S42" s="354"/>
      <c r="T42" s="354"/>
      <c r="U42" s="354"/>
      <c r="V42" s="354"/>
      <c r="W42" s="354"/>
      <c r="X42" s="354"/>
      <c r="Y42" s="354"/>
      <c r="Z42" s="354"/>
      <c r="AA42" s="354"/>
      <c r="AB42" s="354"/>
      <c r="AC42" s="354"/>
      <c r="AD42" s="354"/>
      <c r="AE42" s="354"/>
      <c r="AF42" s="354"/>
      <c r="AG42" s="354"/>
      <c r="AH42" s="354"/>
      <c r="AI42" s="354"/>
      <c r="AJ42" s="354"/>
      <c r="AK42" s="354"/>
      <c r="AL42" s="354"/>
      <c r="AM42" s="354"/>
      <c r="AN42" s="354"/>
      <c r="AO42" s="354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Městys Březno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55" t="str">
        <f>IF(AN8= "","",AN8)</f>
        <v>4. 9. 2017</v>
      </c>
      <c r="AN44" s="355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 xml:space="preserve"> 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56" t="str">
        <f>IF(E17="","",E17)</f>
        <v>AVS Projekt s.r.o.</v>
      </c>
      <c r="AN46" s="356"/>
      <c r="AO46" s="356"/>
      <c r="AP46" s="356"/>
      <c r="AQ46" s="62"/>
      <c r="AR46" s="60"/>
      <c r="AS46" s="357" t="s">
        <v>52</v>
      </c>
      <c r="AT46" s="358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59"/>
      <c r="AT47" s="360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61"/>
      <c r="AT48" s="362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63" t="s">
        <v>53</v>
      </c>
      <c r="D49" s="364"/>
      <c r="E49" s="364"/>
      <c r="F49" s="364"/>
      <c r="G49" s="364"/>
      <c r="H49" s="78"/>
      <c r="I49" s="365" t="s">
        <v>54</v>
      </c>
      <c r="J49" s="364"/>
      <c r="K49" s="364"/>
      <c r="L49" s="364"/>
      <c r="M49" s="364"/>
      <c r="N49" s="364"/>
      <c r="O49" s="364"/>
      <c r="P49" s="364"/>
      <c r="Q49" s="364"/>
      <c r="R49" s="364"/>
      <c r="S49" s="364"/>
      <c r="T49" s="364"/>
      <c r="U49" s="364"/>
      <c r="V49" s="364"/>
      <c r="W49" s="364"/>
      <c r="X49" s="364"/>
      <c r="Y49" s="364"/>
      <c r="Z49" s="364"/>
      <c r="AA49" s="364"/>
      <c r="AB49" s="364"/>
      <c r="AC49" s="364"/>
      <c r="AD49" s="364"/>
      <c r="AE49" s="364"/>
      <c r="AF49" s="364"/>
      <c r="AG49" s="366" t="s">
        <v>55</v>
      </c>
      <c r="AH49" s="364"/>
      <c r="AI49" s="364"/>
      <c r="AJ49" s="364"/>
      <c r="AK49" s="364"/>
      <c r="AL49" s="364"/>
      <c r="AM49" s="364"/>
      <c r="AN49" s="365" t="s">
        <v>56</v>
      </c>
      <c r="AO49" s="364"/>
      <c r="AP49" s="364"/>
      <c r="AQ49" s="79" t="s">
        <v>57</v>
      </c>
      <c r="AR49" s="60"/>
      <c r="AS49" s="80" t="s">
        <v>58</v>
      </c>
      <c r="AT49" s="81" t="s">
        <v>59</v>
      </c>
      <c r="AU49" s="81" t="s">
        <v>60</v>
      </c>
      <c r="AV49" s="81" t="s">
        <v>61</v>
      </c>
      <c r="AW49" s="81" t="s">
        <v>62</v>
      </c>
      <c r="AX49" s="81" t="s">
        <v>63</v>
      </c>
      <c r="AY49" s="81" t="s">
        <v>64</v>
      </c>
      <c r="AZ49" s="81" t="s">
        <v>65</v>
      </c>
      <c r="BA49" s="81" t="s">
        <v>66</v>
      </c>
      <c r="BB49" s="81" t="s">
        <v>67</v>
      </c>
      <c r="BC49" s="81" t="s">
        <v>68</v>
      </c>
      <c r="BD49" s="82" t="s">
        <v>69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70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70">
        <f>ROUND(SUM(AG52:AG65),2)</f>
        <v>0</v>
      </c>
      <c r="AH51" s="370"/>
      <c r="AI51" s="370"/>
      <c r="AJ51" s="370"/>
      <c r="AK51" s="370"/>
      <c r="AL51" s="370"/>
      <c r="AM51" s="370"/>
      <c r="AN51" s="371">
        <f t="shared" ref="AN51:AN65" si="0">SUM(AG51,AT51)</f>
        <v>0</v>
      </c>
      <c r="AO51" s="371"/>
      <c r="AP51" s="371"/>
      <c r="AQ51" s="88" t="s">
        <v>21</v>
      </c>
      <c r="AR51" s="70"/>
      <c r="AS51" s="89">
        <f>ROUND(SUM(AS52:AS65),2)</f>
        <v>0</v>
      </c>
      <c r="AT51" s="90">
        <f t="shared" ref="AT51:AT65" si="1">ROUND(SUM(AV51:AW51),2)</f>
        <v>0</v>
      </c>
      <c r="AU51" s="91">
        <f>ROUND(SUM(AU52:AU65),5)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ROUND(SUM(AZ52:AZ65),2)</f>
        <v>0</v>
      </c>
      <c r="BA51" s="90">
        <f>ROUND(SUM(BA52:BA65),2)</f>
        <v>0</v>
      </c>
      <c r="BB51" s="90">
        <f>ROUND(SUM(BB52:BB65),2)</f>
        <v>0</v>
      </c>
      <c r="BC51" s="90">
        <f>ROUND(SUM(BC52:BC65),2)</f>
        <v>0</v>
      </c>
      <c r="BD51" s="92">
        <f>ROUND(SUM(BD52:BD65),2)</f>
        <v>0</v>
      </c>
      <c r="BS51" s="93" t="s">
        <v>71</v>
      </c>
      <c r="BT51" s="93" t="s">
        <v>72</v>
      </c>
      <c r="BU51" s="94" t="s">
        <v>73</v>
      </c>
      <c r="BV51" s="93" t="s">
        <v>74</v>
      </c>
      <c r="BW51" s="93" t="s">
        <v>7</v>
      </c>
      <c r="BX51" s="93" t="s">
        <v>75</v>
      </c>
      <c r="CL51" s="93" t="s">
        <v>21</v>
      </c>
    </row>
    <row r="52" spans="1:91" s="5" customFormat="1" ht="16.5" customHeight="1">
      <c r="A52" s="95" t="s">
        <v>76</v>
      </c>
      <c r="B52" s="96"/>
      <c r="C52" s="97"/>
      <c r="D52" s="369" t="s">
        <v>77</v>
      </c>
      <c r="E52" s="369"/>
      <c r="F52" s="369"/>
      <c r="G52" s="369"/>
      <c r="H52" s="369"/>
      <c r="I52" s="98"/>
      <c r="J52" s="369" t="s">
        <v>78</v>
      </c>
      <c r="K52" s="369"/>
      <c r="L52" s="369"/>
      <c r="M52" s="369"/>
      <c r="N52" s="369"/>
      <c r="O52" s="369"/>
      <c r="P52" s="369"/>
      <c r="Q52" s="369"/>
      <c r="R52" s="369"/>
      <c r="S52" s="369"/>
      <c r="T52" s="369"/>
      <c r="U52" s="369"/>
      <c r="V52" s="369"/>
      <c r="W52" s="369"/>
      <c r="X52" s="369"/>
      <c r="Y52" s="369"/>
      <c r="Z52" s="369"/>
      <c r="AA52" s="369"/>
      <c r="AB52" s="369"/>
      <c r="AC52" s="369"/>
      <c r="AD52" s="369"/>
      <c r="AE52" s="369"/>
      <c r="AF52" s="369"/>
      <c r="AG52" s="367">
        <f>'101 - Komunikace'!J27</f>
        <v>0</v>
      </c>
      <c r="AH52" s="368"/>
      <c r="AI52" s="368"/>
      <c r="AJ52" s="368"/>
      <c r="AK52" s="368"/>
      <c r="AL52" s="368"/>
      <c r="AM52" s="368"/>
      <c r="AN52" s="367">
        <f t="shared" si="0"/>
        <v>0</v>
      </c>
      <c r="AO52" s="368"/>
      <c r="AP52" s="368"/>
      <c r="AQ52" s="99" t="s">
        <v>79</v>
      </c>
      <c r="AR52" s="100"/>
      <c r="AS52" s="101">
        <v>0</v>
      </c>
      <c r="AT52" s="102">
        <f t="shared" si="1"/>
        <v>0</v>
      </c>
      <c r="AU52" s="103">
        <f>'101 - Komunikace'!P85</f>
        <v>0</v>
      </c>
      <c r="AV52" s="102">
        <f>'101 - Komunikace'!J30</f>
        <v>0</v>
      </c>
      <c r="AW52" s="102">
        <f>'101 - Komunikace'!J31</f>
        <v>0</v>
      </c>
      <c r="AX52" s="102">
        <f>'101 - Komunikace'!J32</f>
        <v>0</v>
      </c>
      <c r="AY52" s="102">
        <f>'101 - Komunikace'!J33</f>
        <v>0</v>
      </c>
      <c r="AZ52" s="102">
        <f>'101 - Komunikace'!F30</f>
        <v>0</v>
      </c>
      <c r="BA52" s="102">
        <f>'101 - Komunikace'!F31</f>
        <v>0</v>
      </c>
      <c r="BB52" s="102">
        <f>'101 - Komunikace'!F32</f>
        <v>0</v>
      </c>
      <c r="BC52" s="102">
        <f>'101 - Komunikace'!F33</f>
        <v>0</v>
      </c>
      <c r="BD52" s="104">
        <f>'101 - Komunikace'!F34</f>
        <v>0</v>
      </c>
      <c r="BT52" s="105" t="s">
        <v>80</v>
      </c>
      <c r="BV52" s="105" t="s">
        <v>74</v>
      </c>
      <c r="BW52" s="105" t="s">
        <v>81</v>
      </c>
      <c r="BX52" s="105" t="s">
        <v>7</v>
      </c>
      <c r="CL52" s="105" t="s">
        <v>21</v>
      </c>
      <c r="CM52" s="105" t="s">
        <v>82</v>
      </c>
    </row>
    <row r="53" spans="1:91" s="5" customFormat="1" ht="16.5" customHeight="1">
      <c r="A53" s="95" t="s">
        <v>76</v>
      </c>
      <c r="B53" s="96"/>
      <c r="C53" s="97"/>
      <c r="D53" s="369" t="s">
        <v>83</v>
      </c>
      <c r="E53" s="369"/>
      <c r="F53" s="369"/>
      <c r="G53" s="369"/>
      <c r="H53" s="369"/>
      <c r="I53" s="98"/>
      <c r="J53" s="369" t="s">
        <v>84</v>
      </c>
      <c r="K53" s="369"/>
      <c r="L53" s="369"/>
      <c r="M53" s="369"/>
      <c r="N53" s="369"/>
      <c r="O53" s="369"/>
      <c r="P53" s="369"/>
      <c r="Q53" s="369"/>
      <c r="R53" s="369"/>
      <c r="S53" s="369"/>
      <c r="T53" s="369"/>
      <c r="U53" s="369"/>
      <c r="V53" s="369"/>
      <c r="W53" s="369"/>
      <c r="X53" s="369"/>
      <c r="Y53" s="369"/>
      <c r="Z53" s="369"/>
      <c r="AA53" s="369"/>
      <c r="AB53" s="369"/>
      <c r="AC53" s="369"/>
      <c r="AD53" s="369"/>
      <c r="AE53" s="369"/>
      <c r="AF53" s="369"/>
      <c r="AG53" s="367">
        <f>'101_2 - Komunikace (neuzn...'!J27</f>
        <v>0</v>
      </c>
      <c r="AH53" s="368"/>
      <c r="AI53" s="368"/>
      <c r="AJ53" s="368"/>
      <c r="AK53" s="368"/>
      <c r="AL53" s="368"/>
      <c r="AM53" s="368"/>
      <c r="AN53" s="367">
        <f t="shared" si="0"/>
        <v>0</v>
      </c>
      <c r="AO53" s="368"/>
      <c r="AP53" s="368"/>
      <c r="AQ53" s="99" t="s">
        <v>79</v>
      </c>
      <c r="AR53" s="100"/>
      <c r="AS53" s="101">
        <v>0</v>
      </c>
      <c r="AT53" s="102">
        <f t="shared" si="1"/>
        <v>0</v>
      </c>
      <c r="AU53" s="103">
        <f>'101_2 - Komunikace (neuzn...'!P84</f>
        <v>0</v>
      </c>
      <c r="AV53" s="102">
        <f>'101_2 - Komunikace (neuzn...'!J30</f>
        <v>0</v>
      </c>
      <c r="AW53" s="102">
        <f>'101_2 - Komunikace (neuzn...'!J31</f>
        <v>0</v>
      </c>
      <c r="AX53" s="102">
        <f>'101_2 - Komunikace (neuzn...'!J32</f>
        <v>0</v>
      </c>
      <c r="AY53" s="102">
        <f>'101_2 - Komunikace (neuzn...'!J33</f>
        <v>0</v>
      </c>
      <c r="AZ53" s="102">
        <f>'101_2 - Komunikace (neuzn...'!F30</f>
        <v>0</v>
      </c>
      <c r="BA53" s="102">
        <f>'101_2 - Komunikace (neuzn...'!F31</f>
        <v>0</v>
      </c>
      <c r="BB53" s="102">
        <f>'101_2 - Komunikace (neuzn...'!F32</f>
        <v>0</v>
      </c>
      <c r="BC53" s="102">
        <f>'101_2 - Komunikace (neuzn...'!F33</f>
        <v>0</v>
      </c>
      <c r="BD53" s="104">
        <f>'101_2 - Komunikace (neuzn...'!F34</f>
        <v>0</v>
      </c>
      <c r="BT53" s="105" t="s">
        <v>80</v>
      </c>
      <c r="BV53" s="105" t="s">
        <v>74</v>
      </c>
      <c r="BW53" s="105" t="s">
        <v>85</v>
      </c>
      <c r="BX53" s="105" t="s">
        <v>7</v>
      </c>
      <c r="CL53" s="105" t="s">
        <v>21</v>
      </c>
      <c r="CM53" s="105" t="s">
        <v>82</v>
      </c>
    </row>
    <row r="54" spans="1:91" s="5" customFormat="1" ht="16.5" customHeight="1">
      <c r="A54" s="95" t="s">
        <v>76</v>
      </c>
      <c r="B54" s="96"/>
      <c r="C54" s="97"/>
      <c r="D54" s="369" t="s">
        <v>86</v>
      </c>
      <c r="E54" s="369"/>
      <c r="F54" s="369"/>
      <c r="G54" s="369"/>
      <c r="H54" s="369"/>
      <c r="I54" s="98"/>
      <c r="J54" s="369" t="s">
        <v>87</v>
      </c>
      <c r="K54" s="369"/>
      <c r="L54" s="369"/>
      <c r="M54" s="369"/>
      <c r="N54" s="369"/>
      <c r="O54" s="369"/>
      <c r="P54" s="369"/>
      <c r="Q54" s="369"/>
      <c r="R54" s="369"/>
      <c r="S54" s="369"/>
      <c r="T54" s="369"/>
      <c r="U54" s="369"/>
      <c r="V54" s="369"/>
      <c r="W54" s="369"/>
      <c r="X54" s="369"/>
      <c r="Y54" s="369"/>
      <c r="Z54" s="369"/>
      <c r="AA54" s="369"/>
      <c r="AB54" s="369"/>
      <c r="AC54" s="369"/>
      <c r="AD54" s="369"/>
      <c r="AE54" s="369"/>
      <c r="AF54" s="369"/>
      <c r="AG54" s="367">
        <f>'102_1 - DIO Etapa 1'!J27</f>
        <v>0</v>
      </c>
      <c r="AH54" s="368"/>
      <c r="AI54" s="368"/>
      <c r="AJ54" s="368"/>
      <c r="AK54" s="368"/>
      <c r="AL54" s="368"/>
      <c r="AM54" s="368"/>
      <c r="AN54" s="367">
        <f t="shared" si="0"/>
        <v>0</v>
      </c>
      <c r="AO54" s="368"/>
      <c r="AP54" s="368"/>
      <c r="AQ54" s="99" t="s">
        <v>79</v>
      </c>
      <c r="AR54" s="100"/>
      <c r="AS54" s="101">
        <v>0</v>
      </c>
      <c r="AT54" s="102">
        <f t="shared" si="1"/>
        <v>0</v>
      </c>
      <c r="AU54" s="103">
        <f>'102_1 - DIO Etapa 1'!P78</f>
        <v>0</v>
      </c>
      <c r="AV54" s="102">
        <f>'102_1 - DIO Etapa 1'!J30</f>
        <v>0</v>
      </c>
      <c r="AW54" s="102">
        <f>'102_1 - DIO Etapa 1'!J31</f>
        <v>0</v>
      </c>
      <c r="AX54" s="102">
        <f>'102_1 - DIO Etapa 1'!J32</f>
        <v>0</v>
      </c>
      <c r="AY54" s="102">
        <f>'102_1 - DIO Etapa 1'!J33</f>
        <v>0</v>
      </c>
      <c r="AZ54" s="102">
        <f>'102_1 - DIO Etapa 1'!F30</f>
        <v>0</v>
      </c>
      <c r="BA54" s="102">
        <f>'102_1 - DIO Etapa 1'!F31</f>
        <v>0</v>
      </c>
      <c r="BB54" s="102">
        <f>'102_1 - DIO Etapa 1'!F32</f>
        <v>0</v>
      </c>
      <c r="BC54" s="102">
        <f>'102_1 - DIO Etapa 1'!F33</f>
        <v>0</v>
      </c>
      <c r="BD54" s="104">
        <f>'102_1 - DIO Etapa 1'!F34</f>
        <v>0</v>
      </c>
      <c r="BT54" s="105" t="s">
        <v>80</v>
      </c>
      <c r="BV54" s="105" t="s">
        <v>74</v>
      </c>
      <c r="BW54" s="105" t="s">
        <v>88</v>
      </c>
      <c r="BX54" s="105" t="s">
        <v>7</v>
      </c>
      <c r="CL54" s="105" t="s">
        <v>21</v>
      </c>
      <c r="CM54" s="105" t="s">
        <v>82</v>
      </c>
    </row>
    <row r="55" spans="1:91" s="5" customFormat="1" ht="16.5" customHeight="1">
      <c r="A55" s="95" t="s">
        <v>76</v>
      </c>
      <c r="B55" s="96"/>
      <c r="C55" s="97"/>
      <c r="D55" s="369" t="s">
        <v>89</v>
      </c>
      <c r="E55" s="369"/>
      <c r="F55" s="369"/>
      <c r="G55" s="369"/>
      <c r="H55" s="369"/>
      <c r="I55" s="98"/>
      <c r="J55" s="369" t="s">
        <v>90</v>
      </c>
      <c r="K55" s="369"/>
      <c r="L55" s="369"/>
      <c r="M55" s="369"/>
      <c r="N55" s="369"/>
      <c r="O55" s="369"/>
      <c r="P55" s="369"/>
      <c r="Q55" s="369"/>
      <c r="R55" s="369"/>
      <c r="S55" s="369"/>
      <c r="T55" s="369"/>
      <c r="U55" s="369"/>
      <c r="V55" s="369"/>
      <c r="W55" s="369"/>
      <c r="X55" s="369"/>
      <c r="Y55" s="369"/>
      <c r="Z55" s="369"/>
      <c r="AA55" s="369"/>
      <c r="AB55" s="369"/>
      <c r="AC55" s="369"/>
      <c r="AD55" s="369"/>
      <c r="AE55" s="369"/>
      <c r="AF55" s="369"/>
      <c r="AG55" s="367">
        <f>'102_2 - DIO Etapa 2'!J27</f>
        <v>0</v>
      </c>
      <c r="AH55" s="368"/>
      <c r="AI55" s="368"/>
      <c r="AJ55" s="368"/>
      <c r="AK55" s="368"/>
      <c r="AL55" s="368"/>
      <c r="AM55" s="368"/>
      <c r="AN55" s="367">
        <f t="shared" si="0"/>
        <v>0</v>
      </c>
      <c r="AO55" s="368"/>
      <c r="AP55" s="368"/>
      <c r="AQ55" s="99" t="s">
        <v>79</v>
      </c>
      <c r="AR55" s="100"/>
      <c r="AS55" s="101">
        <v>0</v>
      </c>
      <c r="AT55" s="102">
        <f t="shared" si="1"/>
        <v>0</v>
      </c>
      <c r="AU55" s="103">
        <f>'102_2 - DIO Etapa 2'!P78</f>
        <v>0</v>
      </c>
      <c r="AV55" s="102">
        <f>'102_2 - DIO Etapa 2'!J30</f>
        <v>0</v>
      </c>
      <c r="AW55" s="102">
        <f>'102_2 - DIO Etapa 2'!J31</f>
        <v>0</v>
      </c>
      <c r="AX55" s="102">
        <f>'102_2 - DIO Etapa 2'!J32</f>
        <v>0</v>
      </c>
      <c r="AY55" s="102">
        <f>'102_2 - DIO Etapa 2'!J33</f>
        <v>0</v>
      </c>
      <c r="AZ55" s="102">
        <f>'102_2 - DIO Etapa 2'!F30</f>
        <v>0</v>
      </c>
      <c r="BA55" s="102">
        <f>'102_2 - DIO Etapa 2'!F31</f>
        <v>0</v>
      </c>
      <c r="BB55" s="102">
        <f>'102_2 - DIO Etapa 2'!F32</f>
        <v>0</v>
      </c>
      <c r="BC55" s="102">
        <f>'102_2 - DIO Etapa 2'!F33</f>
        <v>0</v>
      </c>
      <c r="BD55" s="104">
        <f>'102_2 - DIO Etapa 2'!F34</f>
        <v>0</v>
      </c>
      <c r="BT55" s="105" t="s">
        <v>80</v>
      </c>
      <c r="BV55" s="105" t="s">
        <v>74</v>
      </c>
      <c r="BW55" s="105" t="s">
        <v>91</v>
      </c>
      <c r="BX55" s="105" t="s">
        <v>7</v>
      </c>
      <c r="CL55" s="105" t="s">
        <v>21</v>
      </c>
      <c r="CM55" s="105" t="s">
        <v>82</v>
      </c>
    </row>
    <row r="56" spans="1:91" s="5" customFormat="1" ht="16.5" customHeight="1">
      <c r="A56" s="95" t="s">
        <v>76</v>
      </c>
      <c r="B56" s="96"/>
      <c r="C56" s="97"/>
      <c r="D56" s="369" t="s">
        <v>92</v>
      </c>
      <c r="E56" s="369"/>
      <c r="F56" s="369"/>
      <c r="G56" s="369"/>
      <c r="H56" s="369"/>
      <c r="I56" s="98"/>
      <c r="J56" s="369" t="s">
        <v>93</v>
      </c>
      <c r="K56" s="369"/>
      <c r="L56" s="369"/>
      <c r="M56" s="369"/>
      <c r="N56" s="369"/>
      <c r="O56" s="369"/>
      <c r="P56" s="369"/>
      <c r="Q56" s="369"/>
      <c r="R56" s="369"/>
      <c r="S56" s="369"/>
      <c r="T56" s="369"/>
      <c r="U56" s="369"/>
      <c r="V56" s="369"/>
      <c r="W56" s="369"/>
      <c r="X56" s="369"/>
      <c r="Y56" s="369"/>
      <c r="Z56" s="369"/>
      <c r="AA56" s="369"/>
      <c r="AB56" s="369"/>
      <c r="AC56" s="369"/>
      <c r="AD56" s="369"/>
      <c r="AE56" s="369"/>
      <c r="AF56" s="369"/>
      <c r="AG56" s="367">
        <f>'102_3 - DIO Etapa 3'!J27</f>
        <v>0</v>
      </c>
      <c r="AH56" s="368"/>
      <c r="AI56" s="368"/>
      <c r="AJ56" s="368"/>
      <c r="AK56" s="368"/>
      <c r="AL56" s="368"/>
      <c r="AM56" s="368"/>
      <c r="AN56" s="367">
        <f t="shared" si="0"/>
        <v>0</v>
      </c>
      <c r="AO56" s="368"/>
      <c r="AP56" s="368"/>
      <c r="AQ56" s="99" t="s">
        <v>79</v>
      </c>
      <c r="AR56" s="100"/>
      <c r="AS56" s="101">
        <v>0</v>
      </c>
      <c r="AT56" s="102">
        <f t="shared" si="1"/>
        <v>0</v>
      </c>
      <c r="AU56" s="103">
        <f>'102_3 - DIO Etapa 3'!P78</f>
        <v>0</v>
      </c>
      <c r="AV56" s="102">
        <f>'102_3 - DIO Etapa 3'!J30</f>
        <v>0</v>
      </c>
      <c r="AW56" s="102">
        <f>'102_3 - DIO Etapa 3'!J31</f>
        <v>0</v>
      </c>
      <c r="AX56" s="102">
        <f>'102_3 - DIO Etapa 3'!J32</f>
        <v>0</v>
      </c>
      <c r="AY56" s="102">
        <f>'102_3 - DIO Etapa 3'!J33</f>
        <v>0</v>
      </c>
      <c r="AZ56" s="102">
        <f>'102_3 - DIO Etapa 3'!F30</f>
        <v>0</v>
      </c>
      <c r="BA56" s="102">
        <f>'102_3 - DIO Etapa 3'!F31</f>
        <v>0</v>
      </c>
      <c r="BB56" s="102">
        <f>'102_3 - DIO Etapa 3'!F32</f>
        <v>0</v>
      </c>
      <c r="BC56" s="102">
        <f>'102_3 - DIO Etapa 3'!F33</f>
        <v>0</v>
      </c>
      <c r="BD56" s="104">
        <f>'102_3 - DIO Etapa 3'!F34</f>
        <v>0</v>
      </c>
      <c r="BT56" s="105" t="s">
        <v>80</v>
      </c>
      <c r="BV56" s="105" t="s">
        <v>74</v>
      </c>
      <c r="BW56" s="105" t="s">
        <v>94</v>
      </c>
      <c r="BX56" s="105" t="s">
        <v>7</v>
      </c>
      <c r="CL56" s="105" t="s">
        <v>21</v>
      </c>
      <c r="CM56" s="105" t="s">
        <v>82</v>
      </c>
    </row>
    <row r="57" spans="1:91" s="5" customFormat="1" ht="16.5" customHeight="1">
      <c r="A57" s="95" t="s">
        <v>76</v>
      </c>
      <c r="B57" s="96"/>
      <c r="C57" s="97"/>
      <c r="D57" s="369" t="s">
        <v>95</v>
      </c>
      <c r="E57" s="369"/>
      <c r="F57" s="369"/>
      <c r="G57" s="369"/>
      <c r="H57" s="369"/>
      <c r="I57" s="98"/>
      <c r="J57" s="369" t="s">
        <v>96</v>
      </c>
      <c r="K57" s="369"/>
      <c r="L57" s="369"/>
      <c r="M57" s="369"/>
      <c r="N57" s="369"/>
      <c r="O57" s="369"/>
      <c r="P57" s="369"/>
      <c r="Q57" s="369"/>
      <c r="R57" s="369"/>
      <c r="S57" s="369"/>
      <c r="T57" s="369"/>
      <c r="U57" s="369"/>
      <c r="V57" s="369"/>
      <c r="W57" s="369"/>
      <c r="X57" s="369"/>
      <c r="Y57" s="369"/>
      <c r="Z57" s="369"/>
      <c r="AA57" s="369"/>
      <c r="AB57" s="369"/>
      <c r="AC57" s="369"/>
      <c r="AD57" s="369"/>
      <c r="AE57" s="369"/>
      <c r="AF57" s="369"/>
      <c r="AG57" s="367">
        <f>'102_4 - DIO Etapa 4'!J27</f>
        <v>0</v>
      </c>
      <c r="AH57" s="368"/>
      <c r="AI57" s="368"/>
      <c r="AJ57" s="368"/>
      <c r="AK57" s="368"/>
      <c r="AL57" s="368"/>
      <c r="AM57" s="368"/>
      <c r="AN57" s="367">
        <f t="shared" si="0"/>
        <v>0</v>
      </c>
      <c r="AO57" s="368"/>
      <c r="AP57" s="368"/>
      <c r="AQ57" s="99" t="s">
        <v>79</v>
      </c>
      <c r="AR57" s="100"/>
      <c r="AS57" s="101">
        <v>0</v>
      </c>
      <c r="AT57" s="102">
        <f t="shared" si="1"/>
        <v>0</v>
      </c>
      <c r="AU57" s="103">
        <f>'102_4 - DIO Etapa 4'!P78</f>
        <v>0</v>
      </c>
      <c r="AV57" s="102">
        <f>'102_4 - DIO Etapa 4'!J30</f>
        <v>0</v>
      </c>
      <c r="AW57" s="102">
        <f>'102_4 - DIO Etapa 4'!J31</f>
        <v>0</v>
      </c>
      <c r="AX57" s="102">
        <f>'102_4 - DIO Etapa 4'!J32</f>
        <v>0</v>
      </c>
      <c r="AY57" s="102">
        <f>'102_4 - DIO Etapa 4'!J33</f>
        <v>0</v>
      </c>
      <c r="AZ57" s="102">
        <f>'102_4 - DIO Etapa 4'!F30</f>
        <v>0</v>
      </c>
      <c r="BA57" s="102">
        <f>'102_4 - DIO Etapa 4'!F31</f>
        <v>0</v>
      </c>
      <c r="BB57" s="102">
        <f>'102_4 - DIO Etapa 4'!F32</f>
        <v>0</v>
      </c>
      <c r="BC57" s="102">
        <f>'102_4 - DIO Etapa 4'!F33</f>
        <v>0</v>
      </c>
      <c r="BD57" s="104">
        <f>'102_4 - DIO Etapa 4'!F34</f>
        <v>0</v>
      </c>
      <c r="BT57" s="105" t="s">
        <v>80</v>
      </c>
      <c r="BV57" s="105" t="s">
        <v>74</v>
      </c>
      <c r="BW57" s="105" t="s">
        <v>97</v>
      </c>
      <c r="BX57" s="105" t="s">
        <v>7</v>
      </c>
      <c r="CL57" s="105" t="s">
        <v>21</v>
      </c>
      <c r="CM57" s="105" t="s">
        <v>82</v>
      </c>
    </row>
    <row r="58" spans="1:91" s="5" customFormat="1" ht="16.5" customHeight="1">
      <c r="A58" s="95" t="s">
        <v>76</v>
      </c>
      <c r="B58" s="96"/>
      <c r="C58" s="97"/>
      <c r="D58" s="369" t="s">
        <v>98</v>
      </c>
      <c r="E58" s="369"/>
      <c r="F58" s="369"/>
      <c r="G58" s="369"/>
      <c r="H58" s="369"/>
      <c r="I58" s="98"/>
      <c r="J58" s="369" t="s">
        <v>99</v>
      </c>
      <c r="K58" s="369"/>
      <c r="L58" s="369"/>
      <c r="M58" s="369"/>
      <c r="N58" s="369"/>
      <c r="O58" s="369"/>
      <c r="P58" s="369"/>
      <c r="Q58" s="369"/>
      <c r="R58" s="369"/>
      <c r="S58" s="369"/>
      <c r="T58" s="369"/>
      <c r="U58" s="369"/>
      <c r="V58" s="369"/>
      <c r="W58" s="369"/>
      <c r="X58" s="369"/>
      <c r="Y58" s="369"/>
      <c r="Z58" s="369"/>
      <c r="AA58" s="369"/>
      <c r="AB58" s="369"/>
      <c r="AC58" s="369"/>
      <c r="AD58" s="369"/>
      <c r="AE58" s="369"/>
      <c r="AF58" s="369"/>
      <c r="AG58" s="367">
        <f>'102_5 - DIO Etapa 5'!J27</f>
        <v>0</v>
      </c>
      <c r="AH58" s="368"/>
      <c r="AI58" s="368"/>
      <c r="AJ58" s="368"/>
      <c r="AK58" s="368"/>
      <c r="AL58" s="368"/>
      <c r="AM58" s="368"/>
      <c r="AN58" s="367">
        <f t="shared" si="0"/>
        <v>0</v>
      </c>
      <c r="AO58" s="368"/>
      <c r="AP58" s="368"/>
      <c r="AQ58" s="99" t="s">
        <v>79</v>
      </c>
      <c r="AR58" s="100"/>
      <c r="AS58" s="101">
        <v>0</v>
      </c>
      <c r="AT58" s="102">
        <f t="shared" si="1"/>
        <v>0</v>
      </c>
      <c r="AU58" s="103">
        <f>'102_5 - DIO Etapa 5'!P78</f>
        <v>0</v>
      </c>
      <c r="AV58" s="102">
        <f>'102_5 - DIO Etapa 5'!J30</f>
        <v>0</v>
      </c>
      <c r="AW58" s="102">
        <f>'102_5 - DIO Etapa 5'!J31</f>
        <v>0</v>
      </c>
      <c r="AX58" s="102">
        <f>'102_5 - DIO Etapa 5'!J32</f>
        <v>0</v>
      </c>
      <c r="AY58" s="102">
        <f>'102_5 - DIO Etapa 5'!J33</f>
        <v>0</v>
      </c>
      <c r="AZ58" s="102">
        <f>'102_5 - DIO Etapa 5'!F30</f>
        <v>0</v>
      </c>
      <c r="BA58" s="102">
        <f>'102_5 - DIO Etapa 5'!F31</f>
        <v>0</v>
      </c>
      <c r="BB58" s="102">
        <f>'102_5 - DIO Etapa 5'!F32</f>
        <v>0</v>
      </c>
      <c r="BC58" s="102">
        <f>'102_5 - DIO Etapa 5'!F33</f>
        <v>0</v>
      </c>
      <c r="BD58" s="104">
        <f>'102_5 - DIO Etapa 5'!F34</f>
        <v>0</v>
      </c>
      <c r="BT58" s="105" t="s">
        <v>80</v>
      </c>
      <c r="BV58" s="105" t="s">
        <v>74</v>
      </c>
      <c r="BW58" s="105" t="s">
        <v>100</v>
      </c>
      <c r="BX58" s="105" t="s">
        <v>7</v>
      </c>
      <c r="CL58" s="105" t="s">
        <v>21</v>
      </c>
      <c r="CM58" s="105" t="s">
        <v>82</v>
      </c>
    </row>
    <row r="59" spans="1:91" s="5" customFormat="1" ht="16.5" customHeight="1">
      <c r="A59" s="95" t="s">
        <v>76</v>
      </c>
      <c r="B59" s="96"/>
      <c r="C59" s="97"/>
      <c r="D59" s="369" t="s">
        <v>101</v>
      </c>
      <c r="E59" s="369"/>
      <c r="F59" s="369"/>
      <c r="G59" s="369"/>
      <c r="H59" s="369"/>
      <c r="I59" s="98"/>
      <c r="J59" s="369" t="s">
        <v>102</v>
      </c>
      <c r="K59" s="369"/>
      <c r="L59" s="369"/>
      <c r="M59" s="369"/>
      <c r="N59" s="369"/>
      <c r="O59" s="369"/>
      <c r="P59" s="369"/>
      <c r="Q59" s="369"/>
      <c r="R59" s="369"/>
      <c r="S59" s="369"/>
      <c r="T59" s="369"/>
      <c r="U59" s="369"/>
      <c r="V59" s="369"/>
      <c r="W59" s="369"/>
      <c r="X59" s="369"/>
      <c r="Y59" s="369"/>
      <c r="Z59" s="369"/>
      <c r="AA59" s="369"/>
      <c r="AB59" s="369"/>
      <c r="AC59" s="369"/>
      <c r="AD59" s="369"/>
      <c r="AE59" s="369"/>
      <c r="AF59" s="369"/>
      <c r="AG59" s="367">
        <f>'102_6 - DIO Etapa 6'!J27</f>
        <v>0</v>
      </c>
      <c r="AH59" s="368"/>
      <c r="AI59" s="368"/>
      <c r="AJ59" s="368"/>
      <c r="AK59" s="368"/>
      <c r="AL59" s="368"/>
      <c r="AM59" s="368"/>
      <c r="AN59" s="367">
        <f t="shared" si="0"/>
        <v>0</v>
      </c>
      <c r="AO59" s="368"/>
      <c r="AP59" s="368"/>
      <c r="AQ59" s="99" t="s">
        <v>79</v>
      </c>
      <c r="AR59" s="100"/>
      <c r="AS59" s="101">
        <v>0</v>
      </c>
      <c r="AT59" s="102">
        <f t="shared" si="1"/>
        <v>0</v>
      </c>
      <c r="AU59" s="103">
        <f>'102_6 - DIO Etapa 6'!P78</f>
        <v>0</v>
      </c>
      <c r="AV59" s="102">
        <f>'102_6 - DIO Etapa 6'!J30</f>
        <v>0</v>
      </c>
      <c r="AW59" s="102">
        <f>'102_6 - DIO Etapa 6'!J31</f>
        <v>0</v>
      </c>
      <c r="AX59" s="102">
        <f>'102_6 - DIO Etapa 6'!J32</f>
        <v>0</v>
      </c>
      <c r="AY59" s="102">
        <f>'102_6 - DIO Etapa 6'!J33</f>
        <v>0</v>
      </c>
      <c r="AZ59" s="102">
        <f>'102_6 - DIO Etapa 6'!F30</f>
        <v>0</v>
      </c>
      <c r="BA59" s="102">
        <f>'102_6 - DIO Etapa 6'!F31</f>
        <v>0</v>
      </c>
      <c r="BB59" s="102">
        <f>'102_6 - DIO Etapa 6'!F32</f>
        <v>0</v>
      </c>
      <c r="BC59" s="102">
        <f>'102_6 - DIO Etapa 6'!F33</f>
        <v>0</v>
      </c>
      <c r="BD59" s="104">
        <f>'102_6 - DIO Etapa 6'!F34</f>
        <v>0</v>
      </c>
      <c r="BT59" s="105" t="s">
        <v>80</v>
      </c>
      <c r="BV59" s="105" t="s">
        <v>74</v>
      </c>
      <c r="BW59" s="105" t="s">
        <v>103</v>
      </c>
      <c r="BX59" s="105" t="s">
        <v>7</v>
      </c>
      <c r="CL59" s="105" t="s">
        <v>21</v>
      </c>
      <c r="CM59" s="105" t="s">
        <v>82</v>
      </c>
    </row>
    <row r="60" spans="1:91" s="5" customFormat="1" ht="16.5" customHeight="1">
      <c r="A60" s="95" t="s">
        <v>76</v>
      </c>
      <c r="B60" s="96"/>
      <c r="C60" s="97"/>
      <c r="D60" s="369" t="s">
        <v>104</v>
      </c>
      <c r="E60" s="369"/>
      <c r="F60" s="369"/>
      <c r="G60" s="369"/>
      <c r="H60" s="369"/>
      <c r="I60" s="98"/>
      <c r="J60" s="369" t="s">
        <v>105</v>
      </c>
      <c r="K60" s="369"/>
      <c r="L60" s="369"/>
      <c r="M60" s="369"/>
      <c r="N60" s="369"/>
      <c r="O60" s="369"/>
      <c r="P60" s="369"/>
      <c r="Q60" s="369"/>
      <c r="R60" s="369"/>
      <c r="S60" s="369"/>
      <c r="T60" s="369"/>
      <c r="U60" s="369"/>
      <c r="V60" s="369"/>
      <c r="W60" s="369"/>
      <c r="X60" s="369"/>
      <c r="Y60" s="369"/>
      <c r="Z60" s="369"/>
      <c r="AA60" s="369"/>
      <c r="AB60" s="369"/>
      <c r="AC60" s="369"/>
      <c r="AD60" s="369"/>
      <c r="AE60" s="369"/>
      <c r="AF60" s="369"/>
      <c r="AG60" s="367">
        <f>'102_7 - Objízdná trasa 1-...'!J27</f>
        <v>0</v>
      </c>
      <c r="AH60" s="368"/>
      <c r="AI60" s="368"/>
      <c r="AJ60" s="368"/>
      <c r="AK60" s="368"/>
      <c r="AL60" s="368"/>
      <c r="AM60" s="368"/>
      <c r="AN60" s="367">
        <f t="shared" si="0"/>
        <v>0</v>
      </c>
      <c r="AO60" s="368"/>
      <c r="AP60" s="368"/>
      <c r="AQ60" s="99" t="s">
        <v>79</v>
      </c>
      <c r="AR60" s="100"/>
      <c r="AS60" s="101">
        <v>0</v>
      </c>
      <c r="AT60" s="102">
        <f t="shared" si="1"/>
        <v>0</v>
      </c>
      <c r="AU60" s="103">
        <f>'102_7 - Objízdná trasa 1-...'!P78</f>
        <v>0</v>
      </c>
      <c r="AV60" s="102">
        <f>'102_7 - Objízdná trasa 1-...'!J30</f>
        <v>0</v>
      </c>
      <c r="AW60" s="102">
        <f>'102_7 - Objízdná trasa 1-...'!J31</f>
        <v>0</v>
      </c>
      <c r="AX60" s="102">
        <f>'102_7 - Objízdná trasa 1-...'!J32</f>
        <v>0</v>
      </c>
      <c r="AY60" s="102">
        <f>'102_7 - Objízdná trasa 1-...'!J33</f>
        <v>0</v>
      </c>
      <c r="AZ60" s="102">
        <f>'102_7 - Objízdná trasa 1-...'!F30</f>
        <v>0</v>
      </c>
      <c r="BA60" s="102">
        <f>'102_7 - Objízdná trasa 1-...'!F31</f>
        <v>0</v>
      </c>
      <c r="BB60" s="102">
        <f>'102_7 - Objízdná trasa 1-...'!F32</f>
        <v>0</v>
      </c>
      <c r="BC60" s="102">
        <f>'102_7 - Objízdná trasa 1-...'!F33</f>
        <v>0</v>
      </c>
      <c r="BD60" s="104">
        <f>'102_7 - Objízdná trasa 1-...'!F34</f>
        <v>0</v>
      </c>
      <c r="BT60" s="105" t="s">
        <v>80</v>
      </c>
      <c r="BV60" s="105" t="s">
        <v>74</v>
      </c>
      <c r="BW60" s="105" t="s">
        <v>106</v>
      </c>
      <c r="BX60" s="105" t="s">
        <v>7</v>
      </c>
      <c r="CL60" s="105" t="s">
        <v>21</v>
      </c>
      <c r="CM60" s="105" t="s">
        <v>82</v>
      </c>
    </row>
    <row r="61" spans="1:91" s="5" customFormat="1" ht="16.5" customHeight="1">
      <c r="A61" s="95" t="s">
        <v>76</v>
      </c>
      <c r="B61" s="96"/>
      <c r="C61" s="97"/>
      <c r="D61" s="369" t="s">
        <v>107</v>
      </c>
      <c r="E61" s="369"/>
      <c r="F61" s="369"/>
      <c r="G61" s="369"/>
      <c r="H61" s="369"/>
      <c r="I61" s="98"/>
      <c r="J61" s="369" t="s">
        <v>108</v>
      </c>
      <c r="K61" s="369"/>
      <c r="L61" s="369"/>
      <c r="M61" s="369"/>
      <c r="N61" s="369"/>
      <c r="O61" s="369"/>
      <c r="P61" s="369"/>
      <c r="Q61" s="369"/>
      <c r="R61" s="369"/>
      <c r="S61" s="369"/>
      <c r="T61" s="369"/>
      <c r="U61" s="369"/>
      <c r="V61" s="369"/>
      <c r="W61" s="369"/>
      <c r="X61" s="369"/>
      <c r="Y61" s="369"/>
      <c r="Z61" s="369"/>
      <c r="AA61" s="369"/>
      <c r="AB61" s="369"/>
      <c r="AC61" s="369"/>
      <c r="AD61" s="369"/>
      <c r="AE61" s="369"/>
      <c r="AF61" s="369"/>
      <c r="AG61" s="367">
        <f>'102_8 - Objízná trasa 5-6...'!J27</f>
        <v>0</v>
      </c>
      <c r="AH61" s="368"/>
      <c r="AI61" s="368"/>
      <c r="AJ61" s="368"/>
      <c r="AK61" s="368"/>
      <c r="AL61" s="368"/>
      <c r="AM61" s="368"/>
      <c r="AN61" s="367">
        <f t="shared" si="0"/>
        <v>0</v>
      </c>
      <c r="AO61" s="368"/>
      <c r="AP61" s="368"/>
      <c r="AQ61" s="99" t="s">
        <v>79</v>
      </c>
      <c r="AR61" s="100"/>
      <c r="AS61" s="101">
        <v>0</v>
      </c>
      <c r="AT61" s="102">
        <f t="shared" si="1"/>
        <v>0</v>
      </c>
      <c r="AU61" s="103">
        <f>'102_8 - Objízná trasa 5-6...'!P78</f>
        <v>0</v>
      </c>
      <c r="AV61" s="102">
        <f>'102_8 - Objízná trasa 5-6...'!J30</f>
        <v>0</v>
      </c>
      <c r="AW61" s="102">
        <f>'102_8 - Objízná trasa 5-6...'!J31</f>
        <v>0</v>
      </c>
      <c r="AX61" s="102">
        <f>'102_8 - Objízná trasa 5-6...'!J32</f>
        <v>0</v>
      </c>
      <c r="AY61" s="102">
        <f>'102_8 - Objízná trasa 5-6...'!J33</f>
        <v>0</v>
      </c>
      <c r="AZ61" s="102">
        <f>'102_8 - Objízná trasa 5-6...'!F30</f>
        <v>0</v>
      </c>
      <c r="BA61" s="102">
        <f>'102_8 - Objízná trasa 5-6...'!F31</f>
        <v>0</v>
      </c>
      <c r="BB61" s="102">
        <f>'102_8 - Objízná trasa 5-6...'!F32</f>
        <v>0</v>
      </c>
      <c r="BC61" s="102">
        <f>'102_8 - Objízná trasa 5-6...'!F33</f>
        <v>0</v>
      </c>
      <c r="BD61" s="104">
        <f>'102_8 - Objízná trasa 5-6...'!F34</f>
        <v>0</v>
      </c>
      <c r="BT61" s="105" t="s">
        <v>80</v>
      </c>
      <c r="BV61" s="105" t="s">
        <v>74</v>
      </c>
      <c r="BW61" s="105" t="s">
        <v>109</v>
      </c>
      <c r="BX61" s="105" t="s">
        <v>7</v>
      </c>
      <c r="CL61" s="105" t="s">
        <v>21</v>
      </c>
      <c r="CM61" s="105" t="s">
        <v>82</v>
      </c>
    </row>
    <row r="62" spans="1:91" s="5" customFormat="1" ht="16.5" customHeight="1">
      <c r="A62" s="95" t="s">
        <v>76</v>
      </c>
      <c r="B62" s="96"/>
      <c r="C62" s="97"/>
      <c r="D62" s="369" t="s">
        <v>110</v>
      </c>
      <c r="E62" s="369"/>
      <c r="F62" s="369"/>
      <c r="G62" s="369"/>
      <c r="H62" s="369"/>
      <c r="I62" s="98"/>
      <c r="J62" s="369" t="s">
        <v>111</v>
      </c>
      <c r="K62" s="369"/>
      <c r="L62" s="369"/>
      <c r="M62" s="369"/>
      <c r="N62" s="369"/>
      <c r="O62" s="369"/>
      <c r="P62" s="369"/>
      <c r="Q62" s="369"/>
      <c r="R62" s="369"/>
      <c r="S62" s="369"/>
      <c r="T62" s="369"/>
      <c r="U62" s="369"/>
      <c r="V62" s="369"/>
      <c r="W62" s="369"/>
      <c r="X62" s="369"/>
      <c r="Y62" s="369"/>
      <c r="Z62" s="369"/>
      <c r="AA62" s="369"/>
      <c r="AB62" s="369"/>
      <c r="AC62" s="369"/>
      <c r="AD62" s="369"/>
      <c r="AE62" s="369"/>
      <c r="AF62" s="369"/>
      <c r="AG62" s="367">
        <f>'102_9 - Objízdná trasa NA'!J27</f>
        <v>0</v>
      </c>
      <c r="AH62" s="368"/>
      <c r="AI62" s="368"/>
      <c r="AJ62" s="368"/>
      <c r="AK62" s="368"/>
      <c r="AL62" s="368"/>
      <c r="AM62" s="368"/>
      <c r="AN62" s="367">
        <f t="shared" si="0"/>
        <v>0</v>
      </c>
      <c r="AO62" s="368"/>
      <c r="AP62" s="368"/>
      <c r="AQ62" s="99" t="s">
        <v>79</v>
      </c>
      <c r="AR62" s="100"/>
      <c r="AS62" s="101">
        <v>0</v>
      </c>
      <c r="AT62" s="102">
        <f t="shared" si="1"/>
        <v>0</v>
      </c>
      <c r="AU62" s="103">
        <f>'102_9 - Objízdná trasa NA'!P78</f>
        <v>0</v>
      </c>
      <c r="AV62" s="102">
        <f>'102_9 - Objízdná trasa NA'!J30</f>
        <v>0</v>
      </c>
      <c r="AW62" s="102">
        <f>'102_9 - Objízdná trasa NA'!J31</f>
        <v>0</v>
      </c>
      <c r="AX62" s="102">
        <f>'102_9 - Objízdná trasa NA'!J32</f>
        <v>0</v>
      </c>
      <c r="AY62" s="102">
        <f>'102_9 - Objízdná trasa NA'!J33</f>
        <v>0</v>
      </c>
      <c r="AZ62" s="102">
        <f>'102_9 - Objízdná trasa NA'!F30</f>
        <v>0</v>
      </c>
      <c r="BA62" s="102">
        <f>'102_9 - Objízdná trasa NA'!F31</f>
        <v>0</v>
      </c>
      <c r="BB62" s="102">
        <f>'102_9 - Objízdná trasa NA'!F32</f>
        <v>0</v>
      </c>
      <c r="BC62" s="102">
        <f>'102_9 - Objízdná trasa NA'!F33</f>
        <v>0</v>
      </c>
      <c r="BD62" s="104">
        <f>'102_9 - Objízdná trasa NA'!F34</f>
        <v>0</v>
      </c>
      <c r="BT62" s="105" t="s">
        <v>80</v>
      </c>
      <c r="BV62" s="105" t="s">
        <v>74</v>
      </c>
      <c r="BW62" s="105" t="s">
        <v>112</v>
      </c>
      <c r="BX62" s="105" t="s">
        <v>7</v>
      </c>
      <c r="CL62" s="105" t="s">
        <v>21</v>
      </c>
      <c r="CM62" s="105" t="s">
        <v>82</v>
      </c>
    </row>
    <row r="63" spans="1:91" s="5" customFormat="1" ht="16.5" customHeight="1">
      <c r="A63" s="95" t="s">
        <v>76</v>
      </c>
      <c r="B63" s="96"/>
      <c r="C63" s="97"/>
      <c r="D63" s="369" t="s">
        <v>113</v>
      </c>
      <c r="E63" s="369"/>
      <c r="F63" s="369"/>
      <c r="G63" s="369"/>
      <c r="H63" s="369"/>
      <c r="I63" s="98"/>
      <c r="J63" s="369" t="s">
        <v>114</v>
      </c>
      <c r="K63" s="369"/>
      <c r="L63" s="369"/>
      <c r="M63" s="369"/>
      <c r="N63" s="369"/>
      <c r="O63" s="369"/>
      <c r="P63" s="369"/>
      <c r="Q63" s="369"/>
      <c r="R63" s="369"/>
      <c r="S63" s="369"/>
      <c r="T63" s="369"/>
      <c r="U63" s="369"/>
      <c r="V63" s="369"/>
      <c r="W63" s="369"/>
      <c r="X63" s="369"/>
      <c r="Y63" s="369"/>
      <c r="Z63" s="369"/>
      <c r="AA63" s="369"/>
      <c r="AB63" s="369"/>
      <c r="AC63" s="369"/>
      <c r="AD63" s="369"/>
      <c r="AE63" s="369"/>
      <c r="AF63" s="369"/>
      <c r="AG63" s="367">
        <f>'103 - Náměstí komunikace ...'!J27</f>
        <v>0</v>
      </c>
      <c r="AH63" s="368"/>
      <c r="AI63" s="368"/>
      <c r="AJ63" s="368"/>
      <c r="AK63" s="368"/>
      <c r="AL63" s="368"/>
      <c r="AM63" s="368"/>
      <c r="AN63" s="367">
        <f t="shared" si="0"/>
        <v>0</v>
      </c>
      <c r="AO63" s="368"/>
      <c r="AP63" s="368"/>
      <c r="AQ63" s="99" t="s">
        <v>79</v>
      </c>
      <c r="AR63" s="100"/>
      <c r="AS63" s="101">
        <v>0</v>
      </c>
      <c r="AT63" s="102">
        <f t="shared" si="1"/>
        <v>0</v>
      </c>
      <c r="AU63" s="103">
        <f>'103 - Náměstí komunikace ...'!P83</f>
        <v>0</v>
      </c>
      <c r="AV63" s="102">
        <f>'103 - Náměstí komunikace ...'!J30</f>
        <v>0</v>
      </c>
      <c r="AW63" s="102">
        <f>'103 - Náměstí komunikace ...'!J31</f>
        <v>0</v>
      </c>
      <c r="AX63" s="102">
        <f>'103 - Náměstí komunikace ...'!J32</f>
        <v>0</v>
      </c>
      <c r="AY63" s="102">
        <f>'103 - Náměstí komunikace ...'!J33</f>
        <v>0</v>
      </c>
      <c r="AZ63" s="102">
        <f>'103 - Náměstí komunikace ...'!F30</f>
        <v>0</v>
      </c>
      <c r="BA63" s="102">
        <f>'103 - Náměstí komunikace ...'!F31</f>
        <v>0</v>
      </c>
      <c r="BB63" s="102">
        <f>'103 - Náměstí komunikace ...'!F32</f>
        <v>0</v>
      </c>
      <c r="BC63" s="102">
        <f>'103 - Náměstí komunikace ...'!F33</f>
        <v>0</v>
      </c>
      <c r="BD63" s="104">
        <f>'103 - Náměstí komunikace ...'!F34</f>
        <v>0</v>
      </c>
      <c r="BT63" s="105" t="s">
        <v>80</v>
      </c>
      <c r="BV63" s="105" t="s">
        <v>74</v>
      </c>
      <c r="BW63" s="105" t="s">
        <v>115</v>
      </c>
      <c r="BX63" s="105" t="s">
        <v>7</v>
      </c>
      <c r="CL63" s="105" t="s">
        <v>21</v>
      </c>
      <c r="CM63" s="105" t="s">
        <v>82</v>
      </c>
    </row>
    <row r="64" spans="1:91" s="5" customFormat="1" ht="16.5" customHeight="1">
      <c r="A64" s="95" t="s">
        <v>76</v>
      </c>
      <c r="B64" s="96"/>
      <c r="C64" s="97"/>
      <c r="D64" s="369" t="s">
        <v>116</v>
      </c>
      <c r="E64" s="369"/>
      <c r="F64" s="369"/>
      <c r="G64" s="369"/>
      <c r="H64" s="369"/>
      <c r="I64" s="98"/>
      <c r="J64" s="369" t="s">
        <v>117</v>
      </c>
      <c r="K64" s="369"/>
      <c r="L64" s="369"/>
      <c r="M64" s="369"/>
      <c r="N64" s="369"/>
      <c r="O64" s="369"/>
      <c r="P64" s="369"/>
      <c r="Q64" s="369"/>
      <c r="R64" s="369"/>
      <c r="S64" s="369"/>
      <c r="T64" s="369"/>
      <c r="U64" s="369"/>
      <c r="V64" s="369"/>
      <c r="W64" s="369"/>
      <c r="X64" s="369"/>
      <c r="Y64" s="369"/>
      <c r="Z64" s="369"/>
      <c r="AA64" s="369"/>
      <c r="AB64" s="369"/>
      <c r="AC64" s="369"/>
      <c r="AD64" s="369"/>
      <c r="AE64" s="369"/>
      <c r="AF64" s="369"/>
      <c r="AG64" s="367">
        <f>'104 - Náměstí komunikace ...'!J27</f>
        <v>0</v>
      </c>
      <c r="AH64" s="368"/>
      <c r="AI64" s="368"/>
      <c r="AJ64" s="368"/>
      <c r="AK64" s="368"/>
      <c r="AL64" s="368"/>
      <c r="AM64" s="368"/>
      <c r="AN64" s="367">
        <f t="shared" si="0"/>
        <v>0</v>
      </c>
      <c r="AO64" s="368"/>
      <c r="AP64" s="368"/>
      <c r="AQ64" s="99" t="s">
        <v>79</v>
      </c>
      <c r="AR64" s="100"/>
      <c r="AS64" s="101">
        <v>0</v>
      </c>
      <c r="AT64" s="102">
        <f t="shared" si="1"/>
        <v>0</v>
      </c>
      <c r="AU64" s="103">
        <f>'104 - Náměstí komunikace ...'!P81</f>
        <v>0</v>
      </c>
      <c r="AV64" s="102">
        <f>'104 - Náměstí komunikace ...'!J30</f>
        <v>0</v>
      </c>
      <c r="AW64" s="102">
        <f>'104 - Náměstí komunikace ...'!J31</f>
        <v>0</v>
      </c>
      <c r="AX64" s="102">
        <f>'104 - Náměstí komunikace ...'!J32</f>
        <v>0</v>
      </c>
      <c r="AY64" s="102">
        <f>'104 - Náměstí komunikace ...'!J33</f>
        <v>0</v>
      </c>
      <c r="AZ64" s="102">
        <f>'104 - Náměstí komunikace ...'!F30</f>
        <v>0</v>
      </c>
      <c r="BA64" s="102">
        <f>'104 - Náměstí komunikace ...'!F31</f>
        <v>0</v>
      </c>
      <c r="BB64" s="102">
        <f>'104 - Náměstí komunikace ...'!F32</f>
        <v>0</v>
      </c>
      <c r="BC64" s="102">
        <f>'104 - Náměstí komunikace ...'!F33</f>
        <v>0</v>
      </c>
      <c r="BD64" s="104">
        <f>'104 - Náměstí komunikace ...'!F34</f>
        <v>0</v>
      </c>
      <c r="BT64" s="105" t="s">
        <v>80</v>
      </c>
      <c r="BV64" s="105" t="s">
        <v>74</v>
      </c>
      <c r="BW64" s="105" t="s">
        <v>118</v>
      </c>
      <c r="BX64" s="105" t="s">
        <v>7</v>
      </c>
      <c r="CL64" s="105" t="s">
        <v>21</v>
      </c>
      <c r="CM64" s="105" t="s">
        <v>82</v>
      </c>
    </row>
    <row r="65" spans="1:91" s="5" customFormat="1" ht="16.5" customHeight="1">
      <c r="A65" s="95" t="s">
        <v>76</v>
      </c>
      <c r="B65" s="96"/>
      <c r="C65" s="97"/>
      <c r="D65" s="369" t="s">
        <v>119</v>
      </c>
      <c r="E65" s="369"/>
      <c r="F65" s="369"/>
      <c r="G65" s="369"/>
      <c r="H65" s="369"/>
      <c r="I65" s="98"/>
      <c r="J65" s="369" t="s">
        <v>120</v>
      </c>
      <c r="K65" s="369"/>
      <c r="L65" s="369"/>
      <c r="M65" s="369"/>
      <c r="N65" s="369"/>
      <c r="O65" s="369"/>
      <c r="P65" s="369"/>
      <c r="Q65" s="369"/>
      <c r="R65" s="369"/>
      <c r="S65" s="369"/>
      <c r="T65" s="369"/>
      <c r="U65" s="369"/>
      <c r="V65" s="369"/>
      <c r="W65" s="369"/>
      <c r="X65" s="369"/>
      <c r="Y65" s="369"/>
      <c r="Z65" s="369"/>
      <c r="AA65" s="369"/>
      <c r="AB65" s="369"/>
      <c r="AC65" s="369"/>
      <c r="AD65" s="369"/>
      <c r="AE65" s="369"/>
      <c r="AF65" s="369"/>
      <c r="AG65" s="367">
        <f>'105 - Kanalizace'!J27</f>
        <v>0</v>
      </c>
      <c r="AH65" s="368"/>
      <c r="AI65" s="368"/>
      <c r="AJ65" s="368"/>
      <c r="AK65" s="368"/>
      <c r="AL65" s="368"/>
      <c r="AM65" s="368"/>
      <c r="AN65" s="367">
        <f t="shared" si="0"/>
        <v>0</v>
      </c>
      <c r="AO65" s="368"/>
      <c r="AP65" s="368"/>
      <c r="AQ65" s="99" t="s">
        <v>79</v>
      </c>
      <c r="AR65" s="100"/>
      <c r="AS65" s="106">
        <v>0</v>
      </c>
      <c r="AT65" s="107">
        <f t="shared" si="1"/>
        <v>0</v>
      </c>
      <c r="AU65" s="108">
        <f>'105 - Kanalizace'!P78</f>
        <v>0</v>
      </c>
      <c r="AV65" s="107">
        <f>'105 - Kanalizace'!J30</f>
        <v>0</v>
      </c>
      <c r="AW65" s="107">
        <f>'105 - Kanalizace'!J31</f>
        <v>0</v>
      </c>
      <c r="AX65" s="107">
        <f>'105 - Kanalizace'!J32</f>
        <v>0</v>
      </c>
      <c r="AY65" s="107">
        <f>'105 - Kanalizace'!J33</f>
        <v>0</v>
      </c>
      <c r="AZ65" s="107">
        <f>'105 - Kanalizace'!F30</f>
        <v>0</v>
      </c>
      <c r="BA65" s="107">
        <f>'105 - Kanalizace'!F31</f>
        <v>0</v>
      </c>
      <c r="BB65" s="107">
        <f>'105 - Kanalizace'!F32</f>
        <v>0</v>
      </c>
      <c r="BC65" s="107">
        <f>'105 - Kanalizace'!F33</f>
        <v>0</v>
      </c>
      <c r="BD65" s="109">
        <f>'105 - Kanalizace'!F34</f>
        <v>0</v>
      </c>
      <c r="BT65" s="105" t="s">
        <v>80</v>
      </c>
      <c r="BV65" s="105" t="s">
        <v>74</v>
      </c>
      <c r="BW65" s="105" t="s">
        <v>121</v>
      </c>
      <c r="BX65" s="105" t="s">
        <v>7</v>
      </c>
      <c r="CL65" s="105" t="s">
        <v>21</v>
      </c>
      <c r="CM65" s="105" t="s">
        <v>82</v>
      </c>
    </row>
    <row r="66" spans="1:91" s="1" customFormat="1" ht="30" customHeight="1">
      <c r="B66" s="40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0"/>
    </row>
    <row r="67" spans="1:91" s="1" customFormat="1" ht="6.95" customHeight="1"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60"/>
    </row>
  </sheetData>
  <sheetProtection algorithmName="SHA-512" hashValue="/WFDYkDvTxxUlc9GtH2WyHYi8kO5XmKCdDoGykayeyF0duwMjZdRV4vi+F8ZORgJNjJpZ7rZi2uC9fiX9BMnmg==" saltValue="esE944nuLxq/P/KBF/sQdyhOUGRiuh5N6gsJJMV3UVrZXr7X/SLvESCZaOrcBoO+qNvc8jKpxou7sHS02er8Rw==" spinCount="100000" sheet="1" objects="1" scenarios="1" formatColumns="0" formatRows="0"/>
  <mergeCells count="93">
    <mergeCell ref="AG51:AM51"/>
    <mergeCell ref="AN51:AP51"/>
    <mergeCell ref="AR2:BE2"/>
    <mergeCell ref="AN64:AP64"/>
    <mergeCell ref="AG64:AM64"/>
    <mergeCell ref="D64:H64"/>
    <mergeCell ref="J64:AF64"/>
    <mergeCell ref="AN65:AP65"/>
    <mergeCell ref="AG65:AM65"/>
    <mergeCell ref="D65:H65"/>
    <mergeCell ref="J65:AF65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01 - Komunikace'!C2" display="/"/>
    <hyperlink ref="A53" location="'101_2 - Komunikace (neuzn...'!C2" display="/"/>
    <hyperlink ref="A54" location="'102_1 - DIO Etapa 1'!C2" display="/"/>
    <hyperlink ref="A55" location="'102_2 - DIO Etapa 2'!C2" display="/"/>
    <hyperlink ref="A56" location="'102_3 - DIO Etapa 3'!C2" display="/"/>
    <hyperlink ref="A57" location="'102_4 - DIO Etapa 4'!C2" display="/"/>
    <hyperlink ref="A58" location="'102_5 - DIO Etapa 5'!C2" display="/"/>
    <hyperlink ref="A59" location="'102_6 - DIO Etapa 6'!C2" display="/"/>
    <hyperlink ref="A60" location="'102_7 - Objízdná trasa 1-...'!C2" display="/"/>
    <hyperlink ref="A61" location="'102_8 - Objízná trasa 5-6...'!C2" display="/"/>
    <hyperlink ref="A62" location="'102_9 - Objízdná trasa NA'!C2" display="/"/>
    <hyperlink ref="A63" location="'103 - Náměstí komunikace ...'!C2" display="/"/>
    <hyperlink ref="A64" location="'104 - Náměstí komunikace ...'!C2" display="/"/>
    <hyperlink ref="A65" location="'105 - Kanalizace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1" t="s">
        <v>123</v>
      </c>
      <c r="H1" s="381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3" t="s">
        <v>106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3" t="str">
        <f>'Rekapitulace stavby'!K6</f>
        <v>Zhotovení projektové dokumentace na akci II/280 Březno, rekonstrukce</v>
      </c>
      <c r="F7" s="374"/>
      <c r="G7" s="374"/>
      <c r="H7" s="374"/>
      <c r="I7" s="116"/>
      <c r="J7" s="28"/>
      <c r="K7" s="30"/>
    </row>
    <row r="8" spans="1:70" s="1" customFormat="1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5" t="s">
        <v>441</v>
      </c>
      <c r="F9" s="376"/>
      <c r="G9" s="376"/>
      <c r="H9" s="376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29</v>
      </c>
      <c r="G12" s="41"/>
      <c r="H12" s="41"/>
      <c r="I12" s="118" t="s">
        <v>25</v>
      </c>
      <c r="J12" s="119" t="str">
        <f>'Rekapitulace stavby'!AN8</f>
        <v>4. 9. 2017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>AVS Projekt s.r.o.</v>
      </c>
      <c r="F21" s="41"/>
      <c r="G21" s="41"/>
      <c r="H21" s="41"/>
      <c r="I21" s="118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2" t="s">
        <v>21</v>
      </c>
      <c r="F24" s="342"/>
      <c r="G24" s="342"/>
      <c r="H24" s="342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ROUND(SUM(BE78:BE86), 2)</f>
        <v>0</v>
      </c>
      <c r="G30" s="41"/>
      <c r="H30" s="41"/>
      <c r="I30" s="130">
        <v>0.21</v>
      </c>
      <c r="J30" s="129">
        <f>ROUND(ROUND((SUM(BE78:BE86)),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ROUND(SUM(BF78:BF86), 2)</f>
        <v>0</v>
      </c>
      <c r="G31" s="41"/>
      <c r="H31" s="41"/>
      <c r="I31" s="130">
        <v>0.15</v>
      </c>
      <c r="J31" s="129">
        <f>ROUND(ROUND((SUM(BF78:BF86)),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ROUND(SUM(BG78:BG86),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ROUND(SUM(BH78:BH86),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ROUND(SUM(BI78:BI86),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3" t="str">
        <f>E7</f>
        <v>Zhotovení projektové dokumentace na akci II/280 Březno, rekonstrukce</v>
      </c>
      <c r="F45" s="374"/>
      <c r="G45" s="374"/>
      <c r="H45" s="37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5" t="str">
        <f>E9</f>
        <v>102_7 - Objízdná trasa 1-4 etapa</v>
      </c>
      <c r="F47" s="376"/>
      <c r="G47" s="376"/>
      <c r="H47" s="37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4. 9. 2017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2" t="str">
        <f>E21</f>
        <v>AVS Projekt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7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135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8" customFormat="1" ht="19.899999999999999" customHeight="1">
      <c r="B58" s="155"/>
      <c r="C58" s="156"/>
      <c r="D58" s="157" t="s">
        <v>139</v>
      </c>
      <c r="E58" s="158"/>
      <c r="F58" s="158"/>
      <c r="G58" s="158"/>
      <c r="H58" s="158"/>
      <c r="I58" s="159"/>
      <c r="J58" s="160">
        <f>J80</f>
        <v>0</v>
      </c>
      <c r="K58" s="161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50000000000003" customHeight="1">
      <c r="B65" s="40"/>
      <c r="C65" s="61" t="s">
        <v>144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16.5" customHeight="1">
      <c r="B68" s="40"/>
      <c r="C68" s="62"/>
      <c r="D68" s="62"/>
      <c r="E68" s="378" t="str">
        <f>E7</f>
        <v>Zhotovení projektové dokumentace na akci II/280 Březno, rekonstrukce</v>
      </c>
      <c r="F68" s="379"/>
      <c r="G68" s="379"/>
      <c r="H68" s="379"/>
      <c r="I68" s="162"/>
      <c r="J68" s="62"/>
      <c r="K68" s="62"/>
      <c r="L68" s="60"/>
    </row>
    <row r="69" spans="2:63" s="1" customFormat="1" ht="14.45" customHeight="1">
      <c r="B69" s="40"/>
      <c r="C69" s="64" t="s">
        <v>128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17.25" customHeight="1">
      <c r="B70" s="40"/>
      <c r="C70" s="62"/>
      <c r="D70" s="62"/>
      <c r="E70" s="353" t="str">
        <f>E9</f>
        <v>102_7 - Objízdná trasa 1-4 etapa</v>
      </c>
      <c r="F70" s="380"/>
      <c r="G70" s="380"/>
      <c r="H70" s="380"/>
      <c r="I70" s="162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8" customHeight="1">
      <c r="B72" s="40"/>
      <c r="C72" s="64" t="s">
        <v>23</v>
      </c>
      <c r="D72" s="62"/>
      <c r="E72" s="62"/>
      <c r="F72" s="163" t="str">
        <f>F12</f>
        <v xml:space="preserve"> </v>
      </c>
      <c r="G72" s="62"/>
      <c r="H72" s="62"/>
      <c r="I72" s="164" t="s">
        <v>25</v>
      </c>
      <c r="J72" s="72" t="str">
        <f>IF(J12="","",J12)</f>
        <v>4. 9. 2017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>
      <c r="B74" s="40"/>
      <c r="C74" s="64" t="s">
        <v>27</v>
      </c>
      <c r="D74" s="62"/>
      <c r="E74" s="62"/>
      <c r="F74" s="163" t="str">
        <f>E15</f>
        <v xml:space="preserve"> </v>
      </c>
      <c r="G74" s="62"/>
      <c r="H74" s="62"/>
      <c r="I74" s="164" t="s">
        <v>33</v>
      </c>
      <c r="J74" s="163" t="str">
        <f>E21</f>
        <v>AVS Projekt s.r.o.</v>
      </c>
      <c r="K74" s="62"/>
      <c r="L74" s="60"/>
    </row>
    <row r="75" spans="2:63" s="1" customFormat="1" ht="14.45" customHeight="1">
      <c r="B75" s="40"/>
      <c r="C75" s="64" t="s">
        <v>31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3" s="9" customFormat="1" ht="29.25" customHeight="1">
      <c r="B77" s="165"/>
      <c r="C77" s="166" t="s">
        <v>145</v>
      </c>
      <c r="D77" s="167" t="s">
        <v>57</v>
      </c>
      <c r="E77" s="167" t="s">
        <v>53</v>
      </c>
      <c r="F77" s="167" t="s">
        <v>146</v>
      </c>
      <c r="G77" s="167" t="s">
        <v>147</v>
      </c>
      <c r="H77" s="167" t="s">
        <v>148</v>
      </c>
      <c r="I77" s="168" t="s">
        <v>149</v>
      </c>
      <c r="J77" s="167" t="s">
        <v>132</v>
      </c>
      <c r="K77" s="169" t="s">
        <v>150</v>
      </c>
      <c r="L77" s="170"/>
      <c r="M77" s="80" t="s">
        <v>151</v>
      </c>
      <c r="N77" s="81" t="s">
        <v>42</v>
      </c>
      <c r="O77" s="81" t="s">
        <v>152</v>
      </c>
      <c r="P77" s="81" t="s">
        <v>153</v>
      </c>
      <c r="Q77" s="81" t="s">
        <v>154</v>
      </c>
      <c r="R77" s="81" t="s">
        <v>155</v>
      </c>
      <c r="S77" s="81" t="s">
        <v>156</v>
      </c>
      <c r="T77" s="82" t="s">
        <v>157</v>
      </c>
    </row>
    <row r="78" spans="2:63" s="1" customFormat="1" ht="29.25" customHeight="1">
      <c r="B78" s="40"/>
      <c r="C78" s="86" t="s">
        <v>133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</f>
        <v>0</v>
      </c>
      <c r="Q78" s="84"/>
      <c r="R78" s="172">
        <f>R79</f>
        <v>0</v>
      </c>
      <c r="S78" s="84"/>
      <c r="T78" s="173">
        <f>T79</f>
        <v>0</v>
      </c>
      <c r="AT78" s="23" t="s">
        <v>71</v>
      </c>
      <c r="AU78" s="23" t="s">
        <v>134</v>
      </c>
      <c r="BK78" s="174">
        <f>BK79</f>
        <v>0</v>
      </c>
    </row>
    <row r="79" spans="2:63" s="10" customFormat="1" ht="37.35" customHeight="1">
      <c r="B79" s="175"/>
      <c r="C79" s="176"/>
      <c r="D79" s="177" t="s">
        <v>71</v>
      </c>
      <c r="E79" s="178" t="s">
        <v>158</v>
      </c>
      <c r="F79" s="178" t="s">
        <v>159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P80</f>
        <v>0</v>
      </c>
      <c r="Q79" s="183"/>
      <c r="R79" s="184">
        <f>R80</f>
        <v>0</v>
      </c>
      <c r="S79" s="183"/>
      <c r="T79" s="185">
        <f>T80</f>
        <v>0</v>
      </c>
      <c r="AR79" s="186" t="s">
        <v>80</v>
      </c>
      <c r="AT79" s="187" t="s">
        <v>71</v>
      </c>
      <c r="AU79" s="187" t="s">
        <v>72</v>
      </c>
      <c r="AY79" s="186" t="s">
        <v>160</v>
      </c>
      <c r="BK79" s="188">
        <f>BK80</f>
        <v>0</v>
      </c>
    </row>
    <row r="80" spans="2:63" s="10" customFormat="1" ht="19.899999999999999" customHeight="1">
      <c r="B80" s="175"/>
      <c r="C80" s="176"/>
      <c r="D80" s="177" t="s">
        <v>71</v>
      </c>
      <c r="E80" s="189" t="s">
        <v>196</v>
      </c>
      <c r="F80" s="189" t="s">
        <v>291</v>
      </c>
      <c r="G80" s="176"/>
      <c r="H80" s="176"/>
      <c r="I80" s="179"/>
      <c r="J80" s="190">
        <f>BK80</f>
        <v>0</v>
      </c>
      <c r="K80" s="176"/>
      <c r="L80" s="181"/>
      <c r="M80" s="182"/>
      <c r="N80" s="183"/>
      <c r="O80" s="183"/>
      <c r="P80" s="184">
        <f>SUM(P81:P86)</f>
        <v>0</v>
      </c>
      <c r="Q80" s="183"/>
      <c r="R80" s="184">
        <f>SUM(R81:R86)</f>
        <v>0</v>
      </c>
      <c r="S80" s="183"/>
      <c r="T80" s="185">
        <f>SUM(T81:T86)</f>
        <v>0</v>
      </c>
      <c r="AR80" s="186" t="s">
        <v>80</v>
      </c>
      <c r="AT80" s="187" t="s">
        <v>71</v>
      </c>
      <c r="AU80" s="187" t="s">
        <v>80</v>
      </c>
      <c r="AY80" s="186" t="s">
        <v>160</v>
      </c>
      <c r="BK80" s="188">
        <f>SUM(BK81:BK86)</f>
        <v>0</v>
      </c>
    </row>
    <row r="81" spans="2:65" s="1" customFormat="1" ht="16.5" customHeight="1">
      <c r="B81" s="40"/>
      <c r="C81" s="191" t="s">
        <v>80</v>
      </c>
      <c r="D81" s="191" t="s">
        <v>162</v>
      </c>
      <c r="E81" s="192" t="s">
        <v>390</v>
      </c>
      <c r="F81" s="193" t="s">
        <v>391</v>
      </c>
      <c r="G81" s="194" t="s">
        <v>289</v>
      </c>
      <c r="H81" s="195">
        <v>32</v>
      </c>
      <c r="I81" s="196"/>
      <c r="J81" s="197">
        <f>ROUND(I81*H81,2)</f>
        <v>0</v>
      </c>
      <c r="K81" s="193" t="s">
        <v>21</v>
      </c>
      <c r="L81" s="60"/>
      <c r="M81" s="198" t="s">
        <v>21</v>
      </c>
      <c r="N81" s="199" t="s">
        <v>43</v>
      </c>
      <c r="O81" s="41"/>
      <c r="P81" s="200">
        <f>O81*H81</f>
        <v>0</v>
      </c>
      <c r="Q81" s="200">
        <v>0</v>
      </c>
      <c r="R81" s="200">
        <f>Q81*H81</f>
        <v>0</v>
      </c>
      <c r="S81" s="200">
        <v>0</v>
      </c>
      <c r="T81" s="201">
        <f>S81*H81</f>
        <v>0</v>
      </c>
      <c r="AR81" s="23" t="s">
        <v>166</v>
      </c>
      <c r="AT81" s="23" t="s">
        <v>162</v>
      </c>
      <c r="AU81" s="23" t="s">
        <v>82</v>
      </c>
      <c r="AY81" s="23" t="s">
        <v>160</v>
      </c>
      <c r="BE81" s="202">
        <f>IF(N81="základní",J81,0)</f>
        <v>0</v>
      </c>
      <c r="BF81" s="202">
        <f>IF(N81="snížená",J81,0)</f>
        <v>0</v>
      </c>
      <c r="BG81" s="202">
        <f>IF(N81="zákl. přenesená",J81,0)</f>
        <v>0</v>
      </c>
      <c r="BH81" s="202">
        <f>IF(N81="sníž. přenesená",J81,0)</f>
        <v>0</v>
      </c>
      <c r="BI81" s="202">
        <f>IF(N81="nulová",J81,0)</f>
        <v>0</v>
      </c>
      <c r="BJ81" s="23" t="s">
        <v>80</v>
      </c>
      <c r="BK81" s="202">
        <f>ROUND(I81*H81,2)</f>
        <v>0</v>
      </c>
      <c r="BL81" s="23" t="s">
        <v>166</v>
      </c>
      <c r="BM81" s="23" t="s">
        <v>82</v>
      </c>
    </row>
    <row r="82" spans="2:65" s="1" customFormat="1" ht="13.5">
      <c r="B82" s="40"/>
      <c r="C82" s="62"/>
      <c r="D82" s="203" t="s">
        <v>167</v>
      </c>
      <c r="E82" s="62"/>
      <c r="F82" s="204" t="s">
        <v>391</v>
      </c>
      <c r="G82" s="62"/>
      <c r="H82" s="62"/>
      <c r="I82" s="162"/>
      <c r="J82" s="62"/>
      <c r="K82" s="62"/>
      <c r="L82" s="60"/>
      <c r="M82" s="205"/>
      <c r="N82" s="41"/>
      <c r="O82" s="41"/>
      <c r="P82" s="41"/>
      <c r="Q82" s="41"/>
      <c r="R82" s="41"/>
      <c r="S82" s="41"/>
      <c r="T82" s="77"/>
      <c r="AT82" s="23" t="s">
        <v>167</v>
      </c>
      <c r="AU82" s="23" t="s">
        <v>82</v>
      </c>
    </row>
    <row r="83" spans="2:65" s="1" customFormat="1" ht="25.5" customHeight="1">
      <c r="B83" s="40"/>
      <c r="C83" s="191" t="s">
        <v>82</v>
      </c>
      <c r="D83" s="191" t="s">
        <v>162</v>
      </c>
      <c r="E83" s="192" t="s">
        <v>392</v>
      </c>
      <c r="F83" s="193" t="s">
        <v>393</v>
      </c>
      <c r="G83" s="194" t="s">
        <v>289</v>
      </c>
      <c r="H83" s="195">
        <v>1344</v>
      </c>
      <c r="I83" s="196"/>
      <c r="J83" s="197">
        <f>ROUND(I83*H83,2)</f>
        <v>0</v>
      </c>
      <c r="K83" s="193" t="s">
        <v>21</v>
      </c>
      <c r="L83" s="60"/>
      <c r="M83" s="198" t="s">
        <v>21</v>
      </c>
      <c r="N83" s="199" t="s">
        <v>43</v>
      </c>
      <c r="O83" s="41"/>
      <c r="P83" s="200">
        <f>O83*H83</f>
        <v>0</v>
      </c>
      <c r="Q83" s="200">
        <v>0</v>
      </c>
      <c r="R83" s="200">
        <f>Q83*H83</f>
        <v>0</v>
      </c>
      <c r="S83" s="200">
        <v>0</v>
      </c>
      <c r="T83" s="201">
        <f>S83*H83</f>
        <v>0</v>
      </c>
      <c r="AR83" s="23" t="s">
        <v>166</v>
      </c>
      <c r="AT83" s="23" t="s">
        <v>162</v>
      </c>
      <c r="AU83" s="23" t="s">
        <v>82</v>
      </c>
      <c r="AY83" s="23" t="s">
        <v>160</v>
      </c>
      <c r="BE83" s="202">
        <f>IF(N83="základní",J83,0)</f>
        <v>0</v>
      </c>
      <c r="BF83" s="202">
        <f>IF(N83="snížená",J83,0)</f>
        <v>0</v>
      </c>
      <c r="BG83" s="202">
        <f>IF(N83="zákl. přenesená",J83,0)</f>
        <v>0</v>
      </c>
      <c r="BH83" s="202">
        <f>IF(N83="sníž. přenesená",J83,0)</f>
        <v>0</v>
      </c>
      <c r="BI83" s="202">
        <f>IF(N83="nulová",J83,0)</f>
        <v>0</v>
      </c>
      <c r="BJ83" s="23" t="s">
        <v>80</v>
      </c>
      <c r="BK83" s="202">
        <f>ROUND(I83*H83,2)</f>
        <v>0</v>
      </c>
      <c r="BL83" s="23" t="s">
        <v>166</v>
      </c>
      <c r="BM83" s="23" t="s">
        <v>166</v>
      </c>
    </row>
    <row r="84" spans="2:65" s="1" customFormat="1" ht="13.5">
      <c r="B84" s="40"/>
      <c r="C84" s="62"/>
      <c r="D84" s="203" t="s">
        <v>167</v>
      </c>
      <c r="E84" s="62"/>
      <c r="F84" s="204" t="s">
        <v>393</v>
      </c>
      <c r="G84" s="62"/>
      <c r="H84" s="62"/>
      <c r="I84" s="162"/>
      <c r="J84" s="62"/>
      <c r="K84" s="62"/>
      <c r="L84" s="60"/>
      <c r="M84" s="205"/>
      <c r="N84" s="41"/>
      <c r="O84" s="41"/>
      <c r="P84" s="41"/>
      <c r="Q84" s="41"/>
      <c r="R84" s="41"/>
      <c r="S84" s="41"/>
      <c r="T84" s="77"/>
      <c r="AT84" s="23" t="s">
        <v>167</v>
      </c>
      <c r="AU84" s="23" t="s">
        <v>82</v>
      </c>
    </row>
    <row r="85" spans="2:65" s="11" customFormat="1" ht="13.5">
      <c r="B85" s="206"/>
      <c r="C85" s="207"/>
      <c r="D85" s="203" t="s">
        <v>177</v>
      </c>
      <c r="E85" s="208" t="s">
        <v>21</v>
      </c>
      <c r="F85" s="209" t="s">
        <v>442</v>
      </c>
      <c r="G85" s="207"/>
      <c r="H85" s="210">
        <v>1344</v>
      </c>
      <c r="I85" s="211"/>
      <c r="J85" s="207"/>
      <c r="K85" s="207"/>
      <c r="L85" s="212"/>
      <c r="M85" s="213"/>
      <c r="N85" s="214"/>
      <c r="O85" s="214"/>
      <c r="P85" s="214"/>
      <c r="Q85" s="214"/>
      <c r="R85" s="214"/>
      <c r="S85" s="214"/>
      <c r="T85" s="215"/>
      <c r="AT85" s="216" t="s">
        <v>177</v>
      </c>
      <c r="AU85" s="216" t="s">
        <v>82</v>
      </c>
      <c r="AV85" s="11" t="s">
        <v>82</v>
      </c>
      <c r="AW85" s="11" t="s">
        <v>35</v>
      </c>
      <c r="AX85" s="11" t="s">
        <v>72</v>
      </c>
      <c r="AY85" s="216" t="s">
        <v>160</v>
      </c>
    </row>
    <row r="86" spans="2:65" s="12" customFormat="1" ht="13.5">
      <c r="B86" s="217"/>
      <c r="C86" s="218"/>
      <c r="D86" s="203" t="s">
        <v>177</v>
      </c>
      <c r="E86" s="219" t="s">
        <v>21</v>
      </c>
      <c r="F86" s="220" t="s">
        <v>179</v>
      </c>
      <c r="G86" s="218"/>
      <c r="H86" s="221">
        <v>1344</v>
      </c>
      <c r="I86" s="222"/>
      <c r="J86" s="218"/>
      <c r="K86" s="218"/>
      <c r="L86" s="223"/>
      <c r="M86" s="238"/>
      <c r="N86" s="239"/>
      <c r="O86" s="239"/>
      <c r="P86" s="239"/>
      <c r="Q86" s="239"/>
      <c r="R86" s="239"/>
      <c r="S86" s="239"/>
      <c r="T86" s="240"/>
      <c r="AT86" s="227" t="s">
        <v>177</v>
      </c>
      <c r="AU86" s="227" t="s">
        <v>82</v>
      </c>
      <c r="AV86" s="12" t="s">
        <v>166</v>
      </c>
      <c r="AW86" s="12" t="s">
        <v>35</v>
      </c>
      <c r="AX86" s="12" t="s">
        <v>80</v>
      </c>
      <c r="AY86" s="227" t="s">
        <v>160</v>
      </c>
    </row>
    <row r="87" spans="2:65" s="1" customFormat="1" ht="6.95" customHeight="1">
      <c r="B87" s="55"/>
      <c r="C87" s="56"/>
      <c r="D87" s="56"/>
      <c r="E87" s="56"/>
      <c r="F87" s="56"/>
      <c r="G87" s="56"/>
      <c r="H87" s="56"/>
      <c r="I87" s="138"/>
      <c r="J87" s="56"/>
      <c r="K87" s="56"/>
      <c r="L87" s="60"/>
    </row>
  </sheetData>
  <sheetProtection algorithmName="SHA-512" hashValue="J8gFvOjURCGLtcSqbvzhQmlrps+6mRywcrk6hiYp+6v0J9dkphxD4oW+2fBJRMLvkfVIjkmo1Oif2zeHv5PhqQ==" saltValue="hiAGLii4xCvm5iHhkT57PJPBaRFAhIXv3Niqc6XEv30MQ4jyjad4sF0zYTSxYRSo3DHMS2ZSqHRR7e3RdSVOTA==" spinCount="100000" sheet="1" objects="1" scenarios="1" formatColumns="0" formatRows="0" autoFilter="0"/>
  <autoFilter ref="C77:K86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1" t="s">
        <v>123</v>
      </c>
      <c r="H1" s="381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3" t="s">
        <v>109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3" t="str">
        <f>'Rekapitulace stavby'!K6</f>
        <v>Zhotovení projektové dokumentace na akci II/280 Březno, rekonstrukce</v>
      </c>
      <c r="F7" s="374"/>
      <c r="G7" s="374"/>
      <c r="H7" s="374"/>
      <c r="I7" s="116"/>
      <c r="J7" s="28"/>
      <c r="K7" s="30"/>
    </row>
    <row r="8" spans="1:70" s="1" customFormat="1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5" t="s">
        <v>443</v>
      </c>
      <c r="F9" s="376"/>
      <c r="G9" s="376"/>
      <c r="H9" s="376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29</v>
      </c>
      <c r="G12" s="41"/>
      <c r="H12" s="41"/>
      <c r="I12" s="118" t="s">
        <v>25</v>
      </c>
      <c r="J12" s="119" t="str">
        <f>'Rekapitulace stavby'!AN8</f>
        <v>4. 9. 2017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>AVS Projekt s.r.o.</v>
      </c>
      <c r="F21" s="41"/>
      <c r="G21" s="41"/>
      <c r="H21" s="41"/>
      <c r="I21" s="118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2" t="s">
        <v>21</v>
      </c>
      <c r="F24" s="342"/>
      <c r="G24" s="342"/>
      <c r="H24" s="342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ROUND(SUM(BE78:BE86), 2)</f>
        <v>0</v>
      </c>
      <c r="G30" s="41"/>
      <c r="H30" s="41"/>
      <c r="I30" s="130">
        <v>0.21</v>
      </c>
      <c r="J30" s="129">
        <f>ROUND(ROUND((SUM(BE78:BE86)),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ROUND(SUM(BF78:BF86), 2)</f>
        <v>0</v>
      </c>
      <c r="G31" s="41"/>
      <c r="H31" s="41"/>
      <c r="I31" s="130">
        <v>0.15</v>
      </c>
      <c r="J31" s="129">
        <f>ROUND(ROUND((SUM(BF78:BF86)),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ROUND(SUM(BG78:BG86),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ROUND(SUM(BH78:BH86),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ROUND(SUM(BI78:BI86),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3" t="str">
        <f>E7</f>
        <v>Zhotovení projektové dokumentace na akci II/280 Březno, rekonstrukce</v>
      </c>
      <c r="F45" s="374"/>
      <c r="G45" s="374"/>
      <c r="H45" s="37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5" t="str">
        <f>E9</f>
        <v>102_8 - Objízná trasa 5-6 etapa</v>
      </c>
      <c r="F47" s="376"/>
      <c r="G47" s="376"/>
      <c r="H47" s="37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4. 9. 2017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2" t="str">
        <f>E21</f>
        <v>AVS Projekt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7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135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8" customFormat="1" ht="19.899999999999999" customHeight="1">
      <c r="B58" s="155"/>
      <c r="C58" s="156"/>
      <c r="D58" s="157" t="s">
        <v>139</v>
      </c>
      <c r="E58" s="158"/>
      <c r="F58" s="158"/>
      <c r="G58" s="158"/>
      <c r="H58" s="158"/>
      <c r="I58" s="159"/>
      <c r="J58" s="160">
        <f>J80</f>
        <v>0</v>
      </c>
      <c r="K58" s="161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50000000000003" customHeight="1">
      <c r="B65" s="40"/>
      <c r="C65" s="61" t="s">
        <v>144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16.5" customHeight="1">
      <c r="B68" s="40"/>
      <c r="C68" s="62"/>
      <c r="D68" s="62"/>
      <c r="E68" s="378" t="str">
        <f>E7</f>
        <v>Zhotovení projektové dokumentace na akci II/280 Březno, rekonstrukce</v>
      </c>
      <c r="F68" s="379"/>
      <c r="G68" s="379"/>
      <c r="H68" s="379"/>
      <c r="I68" s="162"/>
      <c r="J68" s="62"/>
      <c r="K68" s="62"/>
      <c r="L68" s="60"/>
    </row>
    <row r="69" spans="2:63" s="1" customFormat="1" ht="14.45" customHeight="1">
      <c r="B69" s="40"/>
      <c r="C69" s="64" t="s">
        <v>128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17.25" customHeight="1">
      <c r="B70" s="40"/>
      <c r="C70" s="62"/>
      <c r="D70" s="62"/>
      <c r="E70" s="353" t="str">
        <f>E9</f>
        <v>102_8 - Objízná trasa 5-6 etapa</v>
      </c>
      <c r="F70" s="380"/>
      <c r="G70" s="380"/>
      <c r="H70" s="380"/>
      <c r="I70" s="162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8" customHeight="1">
      <c r="B72" s="40"/>
      <c r="C72" s="64" t="s">
        <v>23</v>
      </c>
      <c r="D72" s="62"/>
      <c r="E72" s="62"/>
      <c r="F72" s="163" t="str">
        <f>F12</f>
        <v xml:space="preserve"> </v>
      </c>
      <c r="G72" s="62"/>
      <c r="H72" s="62"/>
      <c r="I72" s="164" t="s">
        <v>25</v>
      </c>
      <c r="J72" s="72" t="str">
        <f>IF(J12="","",J12)</f>
        <v>4. 9. 2017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>
      <c r="B74" s="40"/>
      <c r="C74" s="64" t="s">
        <v>27</v>
      </c>
      <c r="D74" s="62"/>
      <c r="E74" s="62"/>
      <c r="F74" s="163" t="str">
        <f>E15</f>
        <v xml:space="preserve"> </v>
      </c>
      <c r="G74" s="62"/>
      <c r="H74" s="62"/>
      <c r="I74" s="164" t="s">
        <v>33</v>
      </c>
      <c r="J74" s="163" t="str">
        <f>E21</f>
        <v>AVS Projekt s.r.o.</v>
      </c>
      <c r="K74" s="62"/>
      <c r="L74" s="60"/>
    </row>
    <row r="75" spans="2:63" s="1" customFormat="1" ht="14.45" customHeight="1">
      <c r="B75" s="40"/>
      <c r="C75" s="64" t="s">
        <v>31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3" s="9" customFormat="1" ht="29.25" customHeight="1">
      <c r="B77" s="165"/>
      <c r="C77" s="166" t="s">
        <v>145</v>
      </c>
      <c r="D77" s="167" t="s">
        <v>57</v>
      </c>
      <c r="E77" s="167" t="s">
        <v>53</v>
      </c>
      <c r="F77" s="167" t="s">
        <v>146</v>
      </c>
      <c r="G77" s="167" t="s">
        <v>147</v>
      </c>
      <c r="H77" s="167" t="s">
        <v>148</v>
      </c>
      <c r="I77" s="168" t="s">
        <v>149</v>
      </c>
      <c r="J77" s="167" t="s">
        <v>132</v>
      </c>
      <c r="K77" s="169" t="s">
        <v>150</v>
      </c>
      <c r="L77" s="170"/>
      <c r="M77" s="80" t="s">
        <v>151</v>
      </c>
      <c r="N77" s="81" t="s">
        <v>42</v>
      </c>
      <c r="O77" s="81" t="s">
        <v>152</v>
      </c>
      <c r="P77" s="81" t="s">
        <v>153</v>
      </c>
      <c r="Q77" s="81" t="s">
        <v>154</v>
      </c>
      <c r="R77" s="81" t="s">
        <v>155</v>
      </c>
      <c r="S77" s="81" t="s">
        <v>156</v>
      </c>
      <c r="T77" s="82" t="s">
        <v>157</v>
      </c>
    </row>
    <row r="78" spans="2:63" s="1" customFormat="1" ht="29.25" customHeight="1">
      <c r="B78" s="40"/>
      <c r="C78" s="86" t="s">
        <v>133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</f>
        <v>0</v>
      </c>
      <c r="Q78" s="84"/>
      <c r="R78" s="172">
        <f>R79</f>
        <v>0</v>
      </c>
      <c r="S78" s="84"/>
      <c r="T78" s="173">
        <f>T79</f>
        <v>0</v>
      </c>
      <c r="AT78" s="23" t="s">
        <v>71</v>
      </c>
      <c r="AU78" s="23" t="s">
        <v>134</v>
      </c>
      <c r="BK78" s="174">
        <f>BK79</f>
        <v>0</v>
      </c>
    </row>
    <row r="79" spans="2:63" s="10" customFormat="1" ht="37.35" customHeight="1">
      <c r="B79" s="175"/>
      <c r="C79" s="176"/>
      <c r="D79" s="177" t="s">
        <v>71</v>
      </c>
      <c r="E79" s="178" t="s">
        <v>158</v>
      </c>
      <c r="F79" s="178" t="s">
        <v>159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P80</f>
        <v>0</v>
      </c>
      <c r="Q79" s="183"/>
      <c r="R79" s="184">
        <f>R80</f>
        <v>0</v>
      </c>
      <c r="S79" s="183"/>
      <c r="T79" s="185">
        <f>T80</f>
        <v>0</v>
      </c>
      <c r="AR79" s="186" t="s">
        <v>80</v>
      </c>
      <c r="AT79" s="187" t="s">
        <v>71</v>
      </c>
      <c r="AU79" s="187" t="s">
        <v>72</v>
      </c>
      <c r="AY79" s="186" t="s">
        <v>160</v>
      </c>
      <c r="BK79" s="188">
        <f>BK80</f>
        <v>0</v>
      </c>
    </row>
    <row r="80" spans="2:63" s="10" customFormat="1" ht="19.899999999999999" customHeight="1">
      <c r="B80" s="175"/>
      <c r="C80" s="176"/>
      <c r="D80" s="177" t="s">
        <v>71</v>
      </c>
      <c r="E80" s="189" t="s">
        <v>196</v>
      </c>
      <c r="F80" s="189" t="s">
        <v>291</v>
      </c>
      <c r="G80" s="176"/>
      <c r="H80" s="176"/>
      <c r="I80" s="179"/>
      <c r="J80" s="190">
        <f>BK80</f>
        <v>0</v>
      </c>
      <c r="K80" s="176"/>
      <c r="L80" s="181"/>
      <c r="M80" s="182"/>
      <c r="N80" s="183"/>
      <c r="O80" s="183"/>
      <c r="P80" s="184">
        <f>SUM(P81:P86)</f>
        <v>0</v>
      </c>
      <c r="Q80" s="183"/>
      <c r="R80" s="184">
        <f>SUM(R81:R86)</f>
        <v>0</v>
      </c>
      <c r="S80" s="183"/>
      <c r="T80" s="185">
        <f>SUM(T81:T86)</f>
        <v>0</v>
      </c>
      <c r="AR80" s="186" t="s">
        <v>80</v>
      </c>
      <c r="AT80" s="187" t="s">
        <v>71</v>
      </c>
      <c r="AU80" s="187" t="s">
        <v>80</v>
      </c>
      <c r="AY80" s="186" t="s">
        <v>160</v>
      </c>
      <c r="BK80" s="188">
        <f>SUM(BK81:BK86)</f>
        <v>0</v>
      </c>
    </row>
    <row r="81" spans="2:65" s="1" customFormat="1" ht="16.5" customHeight="1">
      <c r="B81" s="40"/>
      <c r="C81" s="191" t="s">
        <v>80</v>
      </c>
      <c r="D81" s="191" t="s">
        <v>162</v>
      </c>
      <c r="E81" s="192" t="s">
        <v>390</v>
      </c>
      <c r="F81" s="193" t="s">
        <v>391</v>
      </c>
      <c r="G81" s="194" t="s">
        <v>289</v>
      </c>
      <c r="H81" s="195">
        <v>26</v>
      </c>
      <c r="I81" s="196"/>
      <c r="J81" s="197">
        <f>ROUND(I81*H81,2)</f>
        <v>0</v>
      </c>
      <c r="K81" s="193" t="s">
        <v>21</v>
      </c>
      <c r="L81" s="60"/>
      <c r="M81" s="198" t="s">
        <v>21</v>
      </c>
      <c r="N81" s="199" t="s">
        <v>43</v>
      </c>
      <c r="O81" s="41"/>
      <c r="P81" s="200">
        <f>O81*H81</f>
        <v>0</v>
      </c>
      <c r="Q81" s="200">
        <v>0</v>
      </c>
      <c r="R81" s="200">
        <f>Q81*H81</f>
        <v>0</v>
      </c>
      <c r="S81" s="200">
        <v>0</v>
      </c>
      <c r="T81" s="201">
        <f>S81*H81</f>
        <v>0</v>
      </c>
      <c r="AR81" s="23" t="s">
        <v>166</v>
      </c>
      <c r="AT81" s="23" t="s">
        <v>162</v>
      </c>
      <c r="AU81" s="23" t="s">
        <v>82</v>
      </c>
      <c r="AY81" s="23" t="s">
        <v>160</v>
      </c>
      <c r="BE81" s="202">
        <f>IF(N81="základní",J81,0)</f>
        <v>0</v>
      </c>
      <c r="BF81" s="202">
        <f>IF(N81="snížená",J81,0)</f>
        <v>0</v>
      </c>
      <c r="BG81" s="202">
        <f>IF(N81="zákl. přenesená",J81,0)</f>
        <v>0</v>
      </c>
      <c r="BH81" s="202">
        <f>IF(N81="sníž. přenesená",J81,0)</f>
        <v>0</v>
      </c>
      <c r="BI81" s="202">
        <f>IF(N81="nulová",J81,0)</f>
        <v>0</v>
      </c>
      <c r="BJ81" s="23" t="s">
        <v>80</v>
      </c>
      <c r="BK81" s="202">
        <f>ROUND(I81*H81,2)</f>
        <v>0</v>
      </c>
      <c r="BL81" s="23" t="s">
        <v>166</v>
      </c>
      <c r="BM81" s="23" t="s">
        <v>82</v>
      </c>
    </row>
    <row r="82" spans="2:65" s="1" customFormat="1" ht="13.5">
      <c r="B82" s="40"/>
      <c r="C82" s="62"/>
      <c r="D82" s="203" t="s">
        <v>167</v>
      </c>
      <c r="E82" s="62"/>
      <c r="F82" s="204" t="s">
        <v>391</v>
      </c>
      <c r="G82" s="62"/>
      <c r="H82" s="62"/>
      <c r="I82" s="162"/>
      <c r="J82" s="62"/>
      <c r="K82" s="62"/>
      <c r="L82" s="60"/>
      <c r="M82" s="205"/>
      <c r="N82" s="41"/>
      <c r="O82" s="41"/>
      <c r="P82" s="41"/>
      <c r="Q82" s="41"/>
      <c r="R82" s="41"/>
      <c r="S82" s="41"/>
      <c r="T82" s="77"/>
      <c r="AT82" s="23" t="s">
        <v>167</v>
      </c>
      <c r="AU82" s="23" t="s">
        <v>82</v>
      </c>
    </row>
    <row r="83" spans="2:65" s="1" customFormat="1" ht="25.5" customHeight="1">
      <c r="B83" s="40"/>
      <c r="C83" s="191" t="s">
        <v>82</v>
      </c>
      <c r="D83" s="191" t="s">
        <v>162</v>
      </c>
      <c r="E83" s="192" t="s">
        <v>392</v>
      </c>
      <c r="F83" s="193" t="s">
        <v>393</v>
      </c>
      <c r="G83" s="194" t="s">
        <v>289</v>
      </c>
      <c r="H83" s="195">
        <v>910</v>
      </c>
      <c r="I83" s="196"/>
      <c r="J83" s="197">
        <f>ROUND(I83*H83,2)</f>
        <v>0</v>
      </c>
      <c r="K83" s="193" t="s">
        <v>21</v>
      </c>
      <c r="L83" s="60"/>
      <c r="M83" s="198" t="s">
        <v>21</v>
      </c>
      <c r="N83" s="199" t="s">
        <v>43</v>
      </c>
      <c r="O83" s="41"/>
      <c r="P83" s="200">
        <f>O83*H83</f>
        <v>0</v>
      </c>
      <c r="Q83" s="200">
        <v>0</v>
      </c>
      <c r="R83" s="200">
        <f>Q83*H83</f>
        <v>0</v>
      </c>
      <c r="S83" s="200">
        <v>0</v>
      </c>
      <c r="T83" s="201">
        <f>S83*H83</f>
        <v>0</v>
      </c>
      <c r="AR83" s="23" t="s">
        <v>166</v>
      </c>
      <c r="AT83" s="23" t="s">
        <v>162</v>
      </c>
      <c r="AU83" s="23" t="s">
        <v>82</v>
      </c>
      <c r="AY83" s="23" t="s">
        <v>160</v>
      </c>
      <c r="BE83" s="202">
        <f>IF(N83="základní",J83,0)</f>
        <v>0</v>
      </c>
      <c r="BF83" s="202">
        <f>IF(N83="snížená",J83,0)</f>
        <v>0</v>
      </c>
      <c r="BG83" s="202">
        <f>IF(N83="zákl. přenesená",J83,0)</f>
        <v>0</v>
      </c>
      <c r="BH83" s="202">
        <f>IF(N83="sníž. přenesená",J83,0)</f>
        <v>0</v>
      </c>
      <c r="BI83" s="202">
        <f>IF(N83="nulová",J83,0)</f>
        <v>0</v>
      </c>
      <c r="BJ83" s="23" t="s">
        <v>80</v>
      </c>
      <c r="BK83" s="202">
        <f>ROUND(I83*H83,2)</f>
        <v>0</v>
      </c>
      <c r="BL83" s="23" t="s">
        <v>166</v>
      </c>
      <c r="BM83" s="23" t="s">
        <v>166</v>
      </c>
    </row>
    <row r="84" spans="2:65" s="1" customFormat="1" ht="13.5">
      <c r="B84" s="40"/>
      <c r="C84" s="62"/>
      <c r="D84" s="203" t="s">
        <v>167</v>
      </c>
      <c r="E84" s="62"/>
      <c r="F84" s="204" t="s">
        <v>393</v>
      </c>
      <c r="G84" s="62"/>
      <c r="H84" s="62"/>
      <c r="I84" s="162"/>
      <c r="J84" s="62"/>
      <c r="K84" s="62"/>
      <c r="L84" s="60"/>
      <c r="M84" s="205"/>
      <c r="N84" s="41"/>
      <c r="O84" s="41"/>
      <c r="P84" s="41"/>
      <c r="Q84" s="41"/>
      <c r="R84" s="41"/>
      <c r="S84" s="41"/>
      <c r="T84" s="77"/>
      <c r="AT84" s="23" t="s">
        <v>167</v>
      </c>
      <c r="AU84" s="23" t="s">
        <v>82</v>
      </c>
    </row>
    <row r="85" spans="2:65" s="11" customFormat="1" ht="13.5">
      <c r="B85" s="206"/>
      <c r="C85" s="207"/>
      <c r="D85" s="203" t="s">
        <v>177</v>
      </c>
      <c r="E85" s="208" t="s">
        <v>21</v>
      </c>
      <c r="F85" s="209" t="s">
        <v>444</v>
      </c>
      <c r="G85" s="207"/>
      <c r="H85" s="210">
        <v>910</v>
      </c>
      <c r="I85" s="211"/>
      <c r="J85" s="207"/>
      <c r="K85" s="207"/>
      <c r="L85" s="212"/>
      <c r="M85" s="213"/>
      <c r="N85" s="214"/>
      <c r="O85" s="214"/>
      <c r="P85" s="214"/>
      <c r="Q85" s="214"/>
      <c r="R85" s="214"/>
      <c r="S85" s="214"/>
      <c r="T85" s="215"/>
      <c r="AT85" s="216" t="s">
        <v>177</v>
      </c>
      <c r="AU85" s="216" t="s">
        <v>82</v>
      </c>
      <c r="AV85" s="11" t="s">
        <v>82</v>
      </c>
      <c r="AW85" s="11" t="s">
        <v>35</v>
      </c>
      <c r="AX85" s="11" t="s">
        <v>72</v>
      </c>
      <c r="AY85" s="216" t="s">
        <v>160</v>
      </c>
    </row>
    <row r="86" spans="2:65" s="12" customFormat="1" ht="13.5">
      <c r="B86" s="217"/>
      <c r="C86" s="218"/>
      <c r="D86" s="203" t="s">
        <v>177</v>
      </c>
      <c r="E86" s="219" t="s">
        <v>21</v>
      </c>
      <c r="F86" s="220" t="s">
        <v>179</v>
      </c>
      <c r="G86" s="218"/>
      <c r="H86" s="221">
        <v>910</v>
      </c>
      <c r="I86" s="222"/>
      <c r="J86" s="218"/>
      <c r="K86" s="218"/>
      <c r="L86" s="223"/>
      <c r="M86" s="238"/>
      <c r="N86" s="239"/>
      <c r="O86" s="239"/>
      <c r="P86" s="239"/>
      <c r="Q86" s="239"/>
      <c r="R86" s="239"/>
      <c r="S86" s="239"/>
      <c r="T86" s="240"/>
      <c r="AT86" s="227" t="s">
        <v>177</v>
      </c>
      <c r="AU86" s="227" t="s">
        <v>82</v>
      </c>
      <c r="AV86" s="12" t="s">
        <v>166</v>
      </c>
      <c r="AW86" s="12" t="s">
        <v>35</v>
      </c>
      <c r="AX86" s="12" t="s">
        <v>80</v>
      </c>
      <c r="AY86" s="227" t="s">
        <v>160</v>
      </c>
    </row>
    <row r="87" spans="2:65" s="1" customFormat="1" ht="6.95" customHeight="1">
      <c r="B87" s="55"/>
      <c r="C87" s="56"/>
      <c r="D87" s="56"/>
      <c r="E87" s="56"/>
      <c r="F87" s="56"/>
      <c r="G87" s="56"/>
      <c r="H87" s="56"/>
      <c r="I87" s="138"/>
      <c r="J87" s="56"/>
      <c r="K87" s="56"/>
      <c r="L87" s="60"/>
    </row>
  </sheetData>
  <sheetProtection algorithmName="SHA-512" hashValue="OstACGzVXSR/8luKIY/9NqGU/REz7oyZaW4UKz1+6+Uspl9rMEyr4O6hrqi6EutiH7f9caQ3raMJeYs8G5XfRA==" saltValue="u0i7/Ndez0CtEaU2gcBivshdQePETEcRDKqrj9tX8DPspwSAvkB4nSx91UHvb+NoOqqIzxyibzz6bhu3Y6BSFg==" spinCount="100000" sheet="1" objects="1" scenarios="1" formatColumns="0" formatRows="0" autoFilter="0"/>
  <autoFilter ref="C77:K86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1" t="s">
        <v>123</v>
      </c>
      <c r="H1" s="381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3" t="s">
        <v>112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3" t="str">
        <f>'Rekapitulace stavby'!K6</f>
        <v>Zhotovení projektové dokumentace na akci II/280 Březno, rekonstrukce</v>
      </c>
      <c r="F7" s="374"/>
      <c r="G7" s="374"/>
      <c r="H7" s="374"/>
      <c r="I7" s="116"/>
      <c r="J7" s="28"/>
      <c r="K7" s="30"/>
    </row>
    <row r="8" spans="1:70" s="1" customFormat="1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5" t="s">
        <v>445</v>
      </c>
      <c r="F9" s="376"/>
      <c r="G9" s="376"/>
      <c r="H9" s="376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29</v>
      </c>
      <c r="G12" s="41"/>
      <c r="H12" s="41"/>
      <c r="I12" s="118" t="s">
        <v>25</v>
      </c>
      <c r="J12" s="119" t="str">
        <f>'Rekapitulace stavby'!AN8</f>
        <v>4. 9. 2017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>AVS Projekt s.r.o.</v>
      </c>
      <c r="F21" s="41"/>
      <c r="G21" s="41"/>
      <c r="H21" s="41"/>
      <c r="I21" s="118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2" t="s">
        <v>21</v>
      </c>
      <c r="F24" s="342"/>
      <c r="G24" s="342"/>
      <c r="H24" s="342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ROUND(SUM(BE78:BE86), 2)</f>
        <v>0</v>
      </c>
      <c r="G30" s="41"/>
      <c r="H30" s="41"/>
      <c r="I30" s="130">
        <v>0.21</v>
      </c>
      <c r="J30" s="129">
        <f>ROUND(ROUND((SUM(BE78:BE86)),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ROUND(SUM(BF78:BF86), 2)</f>
        <v>0</v>
      </c>
      <c r="G31" s="41"/>
      <c r="H31" s="41"/>
      <c r="I31" s="130">
        <v>0.15</v>
      </c>
      <c r="J31" s="129">
        <f>ROUND(ROUND((SUM(BF78:BF86)),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ROUND(SUM(BG78:BG86),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ROUND(SUM(BH78:BH86),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ROUND(SUM(BI78:BI86),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3" t="str">
        <f>E7</f>
        <v>Zhotovení projektové dokumentace na akci II/280 Březno, rekonstrukce</v>
      </c>
      <c r="F45" s="374"/>
      <c r="G45" s="374"/>
      <c r="H45" s="37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5" t="str">
        <f>E9</f>
        <v>102_9 - Objízdná trasa NA</v>
      </c>
      <c r="F47" s="376"/>
      <c r="G47" s="376"/>
      <c r="H47" s="37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4. 9. 2017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2" t="str">
        <f>E21</f>
        <v>AVS Projekt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7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135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8" customFormat="1" ht="19.899999999999999" customHeight="1">
      <c r="B58" s="155"/>
      <c r="C58" s="156"/>
      <c r="D58" s="157" t="s">
        <v>139</v>
      </c>
      <c r="E58" s="158"/>
      <c r="F58" s="158"/>
      <c r="G58" s="158"/>
      <c r="H58" s="158"/>
      <c r="I58" s="159"/>
      <c r="J58" s="160">
        <f>J80</f>
        <v>0</v>
      </c>
      <c r="K58" s="161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50000000000003" customHeight="1">
      <c r="B65" s="40"/>
      <c r="C65" s="61" t="s">
        <v>144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16.5" customHeight="1">
      <c r="B68" s="40"/>
      <c r="C68" s="62"/>
      <c r="D68" s="62"/>
      <c r="E68" s="378" t="str">
        <f>E7</f>
        <v>Zhotovení projektové dokumentace na akci II/280 Březno, rekonstrukce</v>
      </c>
      <c r="F68" s="379"/>
      <c r="G68" s="379"/>
      <c r="H68" s="379"/>
      <c r="I68" s="162"/>
      <c r="J68" s="62"/>
      <c r="K68" s="62"/>
      <c r="L68" s="60"/>
    </row>
    <row r="69" spans="2:63" s="1" customFormat="1" ht="14.45" customHeight="1">
      <c r="B69" s="40"/>
      <c r="C69" s="64" t="s">
        <v>128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17.25" customHeight="1">
      <c r="B70" s="40"/>
      <c r="C70" s="62"/>
      <c r="D70" s="62"/>
      <c r="E70" s="353" t="str">
        <f>E9</f>
        <v>102_9 - Objízdná trasa NA</v>
      </c>
      <c r="F70" s="380"/>
      <c r="G70" s="380"/>
      <c r="H70" s="380"/>
      <c r="I70" s="162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8" customHeight="1">
      <c r="B72" s="40"/>
      <c r="C72" s="64" t="s">
        <v>23</v>
      </c>
      <c r="D72" s="62"/>
      <c r="E72" s="62"/>
      <c r="F72" s="163" t="str">
        <f>F12</f>
        <v xml:space="preserve"> </v>
      </c>
      <c r="G72" s="62"/>
      <c r="H72" s="62"/>
      <c r="I72" s="164" t="s">
        <v>25</v>
      </c>
      <c r="J72" s="72" t="str">
        <f>IF(J12="","",J12)</f>
        <v>4. 9. 2017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>
      <c r="B74" s="40"/>
      <c r="C74" s="64" t="s">
        <v>27</v>
      </c>
      <c r="D74" s="62"/>
      <c r="E74" s="62"/>
      <c r="F74" s="163" t="str">
        <f>E15</f>
        <v xml:space="preserve"> </v>
      </c>
      <c r="G74" s="62"/>
      <c r="H74" s="62"/>
      <c r="I74" s="164" t="s">
        <v>33</v>
      </c>
      <c r="J74" s="163" t="str">
        <f>E21</f>
        <v>AVS Projekt s.r.o.</v>
      </c>
      <c r="K74" s="62"/>
      <c r="L74" s="60"/>
    </row>
    <row r="75" spans="2:63" s="1" customFormat="1" ht="14.45" customHeight="1">
      <c r="B75" s="40"/>
      <c r="C75" s="64" t="s">
        <v>31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3" s="9" customFormat="1" ht="29.25" customHeight="1">
      <c r="B77" s="165"/>
      <c r="C77" s="166" t="s">
        <v>145</v>
      </c>
      <c r="D77" s="167" t="s">
        <v>57</v>
      </c>
      <c r="E77" s="167" t="s">
        <v>53</v>
      </c>
      <c r="F77" s="167" t="s">
        <v>146</v>
      </c>
      <c r="G77" s="167" t="s">
        <v>147</v>
      </c>
      <c r="H77" s="167" t="s">
        <v>148</v>
      </c>
      <c r="I77" s="168" t="s">
        <v>149</v>
      </c>
      <c r="J77" s="167" t="s">
        <v>132</v>
      </c>
      <c r="K77" s="169" t="s">
        <v>150</v>
      </c>
      <c r="L77" s="170"/>
      <c r="M77" s="80" t="s">
        <v>151</v>
      </c>
      <c r="N77" s="81" t="s">
        <v>42</v>
      </c>
      <c r="O77" s="81" t="s">
        <v>152</v>
      </c>
      <c r="P77" s="81" t="s">
        <v>153</v>
      </c>
      <c r="Q77" s="81" t="s">
        <v>154</v>
      </c>
      <c r="R77" s="81" t="s">
        <v>155</v>
      </c>
      <c r="S77" s="81" t="s">
        <v>156</v>
      </c>
      <c r="T77" s="82" t="s">
        <v>157</v>
      </c>
    </row>
    <row r="78" spans="2:63" s="1" customFormat="1" ht="29.25" customHeight="1">
      <c r="B78" s="40"/>
      <c r="C78" s="86" t="s">
        <v>133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</f>
        <v>0</v>
      </c>
      <c r="Q78" s="84"/>
      <c r="R78" s="172">
        <f>R79</f>
        <v>0</v>
      </c>
      <c r="S78" s="84"/>
      <c r="T78" s="173">
        <f>T79</f>
        <v>0</v>
      </c>
      <c r="AT78" s="23" t="s">
        <v>71</v>
      </c>
      <c r="AU78" s="23" t="s">
        <v>134</v>
      </c>
      <c r="BK78" s="174">
        <f>BK79</f>
        <v>0</v>
      </c>
    </row>
    <row r="79" spans="2:63" s="10" customFormat="1" ht="37.35" customHeight="1">
      <c r="B79" s="175"/>
      <c r="C79" s="176"/>
      <c r="D79" s="177" t="s">
        <v>71</v>
      </c>
      <c r="E79" s="178" t="s">
        <v>158</v>
      </c>
      <c r="F79" s="178" t="s">
        <v>159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P80</f>
        <v>0</v>
      </c>
      <c r="Q79" s="183"/>
      <c r="R79" s="184">
        <f>R80</f>
        <v>0</v>
      </c>
      <c r="S79" s="183"/>
      <c r="T79" s="185">
        <f>T80</f>
        <v>0</v>
      </c>
      <c r="AR79" s="186" t="s">
        <v>80</v>
      </c>
      <c r="AT79" s="187" t="s">
        <v>71</v>
      </c>
      <c r="AU79" s="187" t="s">
        <v>72</v>
      </c>
      <c r="AY79" s="186" t="s">
        <v>160</v>
      </c>
      <c r="BK79" s="188">
        <f>BK80</f>
        <v>0</v>
      </c>
    </row>
    <row r="80" spans="2:63" s="10" customFormat="1" ht="19.899999999999999" customHeight="1">
      <c r="B80" s="175"/>
      <c r="C80" s="176"/>
      <c r="D80" s="177" t="s">
        <v>71</v>
      </c>
      <c r="E80" s="189" t="s">
        <v>196</v>
      </c>
      <c r="F80" s="189" t="s">
        <v>291</v>
      </c>
      <c r="G80" s="176"/>
      <c r="H80" s="176"/>
      <c r="I80" s="179"/>
      <c r="J80" s="190">
        <f>BK80</f>
        <v>0</v>
      </c>
      <c r="K80" s="176"/>
      <c r="L80" s="181"/>
      <c r="M80" s="182"/>
      <c r="N80" s="183"/>
      <c r="O80" s="183"/>
      <c r="P80" s="184">
        <f>SUM(P81:P86)</f>
        <v>0</v>
      </c>
      <c r="Q80" s="183"/>
      <c r="R80" s="184">
        <f>SUM(R81:R86)</f>
        <v>0</v>
      </c>
      <c r="S80" s="183"/>
      <c r="T80" s="185">
        <f>SUM(T81:T86)</f>
        <v>0</v>
      </c>
      <c r="AR80" s="186" t="s">
        <v>80</v>
      </c>
      <c r="AT80" s="187" t="s">
        <v>71</v>
      </c>
      <c r="AU80" s="187" t="s">
        <v>80</v>
      </c>
      <c r="AY80" s="186" t="s">
        <v>160</v>
      </c>
      <c r="BK80" s="188">
        <f>SUM(BK81:BK86)</f>
        <v>0</v>
      </c>
    </row>
    <row r="81" spans="2:65" s="1" customFormat="1" ht="16.5" customHeight="1">
      <c r="B81" s="40"/>
      <c r="C81" s="191" t="s">
        <v>80</v>
      </c>
      <c r="D81" s="191" t="s">
        <v>162</v>
      </c>
      <c r="E81" s="192" t="s">
        <v>390</v>
      </c>
      <c r="F81" s="193" t="s">
        <v>391</v>
      </c>
      <c r="G81" s="194" t="s">
        <v>289</v>
      </c>
      <c r="H81" s="195">
        <v>75</v>
      </c>
      <c r="I81" s="196"/>
      <c r="J81" s="197">
        <f>ROUND(I81*H81,2)</f>
        <v>0</v>
      </c>
      <c r="K81" s="193" t="s">
        <v>21</v>
      </c>
      <c r="L81" s="60"/>
      <c r="M81" s="198" t="s">
        <v>21</v>
      </c>
      <c r="N81" s="199" t="s">
        <v>43</v>
      </c>
      <c r="O81" s="41"/>
      <c r="P81" s="200">
        <f>O81*H81</f>
        <v>0</v>
      </c>
      <c r="Q81" s="200">
        <v>0</v>
      </c>
      <c r="R81" s="200">
        <f>Q81*H81</f>
        <v>0</v>
      </c>
      <c r="S81" s="200">
        <v>0</v>
      </c>
      <c r="T81" s="201">
        <f>S81*H81</f>
        <v>0</v>
      </c>
      <c r="AR81" s="23" t="s">
        <v>166</v>
      </c>
      <c r="AT81" s="23" t="s">
        <v>162</v>
      </c>
      <c r="AU81" s="23" t="s">
        <v>82</v>
      </c>
      <c r="AY81" s="23" t="s">
        <v>160</v>
      </c>
      <c r="BE81" s="202">
        <f>IF(N81="základní",J81,0)</f>
        <v>0</v>
      </c>
      <c r="BF81" s="202">
        <f>IF(N81="snížená",J81,0)</f>
        <v>0</v>
      </c>
      <c r="BG81" s="202">
        <f>IF(N81="zákl. přenesená",J81,0)</f>
        <v>0</v>
      </c>
      <c r="BH81" s="202">
        <f>IF(N81="sníž. přenesená",J81,0)</f>
        <v>0</v>
      </c>
      <c r="BI81" s="202">
        <f>IF(N81="nulová",J81,0)</f>
        <v>0</v>
      </c>
      <c r="BJ81" s="23" t="s">
        <v>80</v>
      </c>
      <c r="BK81" s="202">
        <f>ROUND(I81*H81,2)</f>
        <v>0</v>
      </c>
      <c r="BL81" s="23" t="s">
        <v>166</v>
      </c>
      <c r="BM81" s="23" t="s">
        <v>82</v>
      </c>
    </row>
    <row r="82" spans="2:65" s="1" customFormat="1" ht="13.5">
      <c r="B82" s="40"/>
      <c r="C82" s="62"/>
      <c r="D82" s="203" t="s">
        <v>167</v>
      </c>
      <c r="E82" s="62"/>
      <c r="F82" s="204" t="s">
        <v>391</v>
      </c>
      <c r="G82" s="62"/>
      <c r="H82" s="62"/>
      <c r="I82" s="162"/>
      <c r="J82" s="62"/>
      <c r="K82" s="62"/>
      <c r="L82" s="60"/>
      <c r="M82" s="205"/>
      <c r="N82" s="41"/>
      <c r="O82" s="41"/>
      <c r="P82" s="41"/>
      <c r="Q82" s="41"/>
      <c r="R82" s="41"/>
      <c r="S82" s="41"/>
      <c r="T82" s="77"/>
      <c r="AT82" s="23" t="s">
        <v>167</v>
      </c>
      <c r="AU82" s="23" t="s">
        <v>82</v>
      </c>
    </row>
    <row r="83" spans="2:65" s="1" customFormat="1" ht="25.5" customHeight="1">
      <c r="B83" s="40"/>
      <c r="C83" s="191" t="s">
        <v>82</v>
      </c>
      <c r="D83" s="191" t="s">
        <v>162</v>
      </c>
      <c r="E83" s="192" t="s">
        <v>392</v>
      </c>
      <c r="F83" s="193" t="s">
        <v>393</v>
      </c>
      <c r="G83" s="194" t="s">
        <v>289</v>
      </c>
      <c r="H83" s="195">
        <v>5775</v>
      </c>
      <c r="I83" s="196"/>
      <c r="J83" s="197">
        <f>ROUND(I83*H83,2)</f>
        <v>0</v>
      </c>
      <c r="K83" s="193" t="s">
        <v>21</v>
      </c>
      <c r="L83" s="60"/>
      <c r="M83" s="198" t="s">
        <v>21</v>
      </c>
      <c r="N83" s="199" t="s">
        <v>43</v>
      </c>
      <c r="O83" s="41"/>
      <c r="P83" s="200">
        <f>O83*H83</f>
        <v>0</v>
      </c>
      <c r="Q83" s="200">
        <v>0</v>
      </c>
      <c r="R83" s="200">
        <f>Q83*H83</f>
        <v>0</v>
      </c>
      <c r="S83" s="200">
        <v>0</v>
      </c>
      <c r="T83" s="201">
        <f>S83*H83</f>
        <v>0</v>
      </c>
      <c r="AR83" s="23" t="s">
        <v>166</v>
      </c>
      <c r="AT83" s="23" t="s">
        <v>162</v>
      </c>
      <c r="AU83" s="23" t="s">
        <v>82</v>
      </c>
      <c r="AY83" s="23" t="s">
        <v>160</v>
      </c>
      <c r="BE83" s="202">
        <f>IF(N83="základní",J83,0)</f>
        <v>0</v>
      </c>
      <c r="BF83" s="202">
        <f>IF(N83="snížená",J83,0)</f>
        <v>0</v>
      </c>
      <c r="BG83" s="202">
        <f>IF(N83="zákl. přenesená",J83,0)</f>
        <v>0</v>
      </c>
      <c r="BH83" s="202">
        <f>IF(N83="sníž. přenesená",J83,0)</f>
        <v>0</v>
      </c>
      <c r="BI83" s="202">
        <f>IF(N83="nulová",J83,0)</f>
        <v>0</v>
      </c>
      <c r="BJ83" s="23" t="s">
        <v>80</v>
      </c>
      <c r="BK83" s="202">
        <f>ROUND(I83*H83,2)</f>
        <v>0</v>
      </c>
      <c r="BL83" s="23" t="s">
        <v>166</v>
      </c>
      <c r="BM83" s="23" t="s">
        <v>166</v>
      </c>
    </row>
    <row r="84" spans="2:65" s="1" customFormat="1" ht="13.5">
      <c r="B84" s="40"/>
      <c r="C84" s="62"/>
      <c r="D84" s="203" t="s">
        <v>167</v>
      </c>
      <c r="E84" s="62"/>
      <c r="F84" s="204" t="s">
        <v>393</v>
      </c>
      <c r="G84" s="62"/>
      <c r="H84" s="62"/>
      <c r="I84" s="162"/>
      <c r="J84" s="62"/>
      <c r="K84" s="62"/>
      <c r="L84" s="60"/>
      <c r="M84" s="205"/>
      <c r="N84" s="41"/>
      <c r="O84" s="41"/>
      <c r="P84" s="41"/>
      <c r="Q84" s="41"/>
      <c r="R84" s="41"/>
      <c r="S84" s="41"/>
      <c r="T84" s="77"/>
      <c r="AT84" s="23" t="s">
        <v>167</v>
      </c>
      <c r="AU84" s="23" t="s">
        <v>82</v>
      </c>
    </row>
    <row r="85" spans="2:65" s="11" customFormat="1" ht="13.5">
      <c r="B85" s="206"/>
      <c r="C85" s="207"/>
      <c r="D85" s="203" t="s">
        <v>177</v>
      </c>
      <c r="E85" s="208" t="s">
        <v>21</v>
      </c>
      <c r="F85" s="209" t="s">
        <v>446</v>
      </c>
      <c r="G85" s="207"/>
      <c r="H85" s="210">
        <v>5775</v>
      </c>
      <c r="I85" s="211"/>
      <c r="J85" s="207"/>
      <c r="K85" s="207"/>
      <c r="L85" s="212"/>
      <c r="M85" s="213"/>
      <c r="N85" s="214"/>
      <c r="O85" s="214"/>
      <c r="P85" s="214"/>
      <c r="Q85" s="214"/>
      <c r="R85" s="214"/>
      <c r="S85" s="214"/>
      <c r="T85" s="215"/>
      <c r="AT85" s="216" t="s">
        <v>177</v>
      </c>
      <c r="AU85" s="216" t="s">
        <v>82</v>
      </c>
      <c r="AV85" s="11" t="s">
        <v>82</v>
      </c>
      <c r="AW85" s="11" t="s">
        <v>35</v>
      </c>
      <c r="AX85" s="11" t="s">
        <v>72</v>
      </c>
      <c r="AY85" s="216" t="s">
        <v>160</v>
      </c>
    </row>
    <row r="86" spans="2:65" s="12" customFormat="1" ht="13.5">
      <c r="B86" s="217"/>
      <c r="C86" s="218"/>
      <c r="D86" s="203" t="s">
        <v>177</v>
      </c>
      <c r="E86" s="219" t="s">
        <v>21</v>
      </c>
      <c r="F86" s="220" t="s">
        <v>179</v>
      </c>
      <c r="G86" s="218"/>
      <c r="H86" s="221">
        <v>5775</v>
      </c>
      <c r="I86" s="222"/>
      <c r="J86" s="218"/>
      <c r="K86" s="218"/>
      <c r="L86" s="223"/>
      <c r="M86" s="238"/>
      <c r="N86" s="239"/>
      <c r="O86" s="239"/>
      <c r="P86" s="239"/>
      <c r="Q86" s="239"/>
      <c r="R86" s="239"/>
      <c r="S86" s="239"/>
      <c r="T86" s="240"/>
      <c r="AT86" s="227" t="s">
        <v>177</v>
      </c>
      <c r="AU86" s="227" t="s">
        <v>82</v>
      </c>
      <c r="AV86" s="12" t="s">
        <v>166</v>
      </c>
      <c r="AW86" s="12" t="s">
        <v>35</v>
      </c>
      <c r="AX86" s="12" t="s">
        <v>80</v>
      </c>
      <c r="AY86" s="227" t="s">
        <v>160</v>
      </c>
    </row>
    <row r="87" spans="2:65" s="1" customFormat="1" ht="6.95" customHeight="1">
      <c r="B87" s="55"/>
      <c r="C87" s="56"/>
      <c r="D87" s="56"/>
      <c r="E87" s="56"/>
      <c r="F87" s="56"/>
      <c r="G87" s="56"/>
      <c r="H87" s="56"/>
      <c r="I87" s="138"/>
      <c r="J87" s="56"/>
      <c r="K87" s="56"/>
      <c r="L87" s="60"/>
    </row>
  </sheetData>
  <sheetProtection algorithmName="SHA-512" hashValue="jIrolA3U1EA1eUBqOavA+SMskp8sixXirLxIK0Gpabdpr1xTNtAlvjPbus9X3HOL8AnIyq818p1LCw8EM46DiA==" saltValue="P8I9RTiwbQ27etNotaMUjZEnl/dVDKtX1VeEI+2Qgceo+EvHgIiRgVn1AwfeqZVA/uZf9+F0OR1XGelgEYBqIg==" spinCount="100000" sheet="1" objects="1" scenarios="1" formatColumns="0" formatRows="0" autoFilter="0"/>
  <autoFilter ref="C77:K86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1" t="s">
        <v>123</v>
      </c>
      <c r="H1" s="381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3" t="s">
        <v>115</v>
      </c>
      <c r="AZ2" s="241" t="s">
        <v>447</v>
      </c>
      <c r="BA2" s="241" t="s">
        <v>448</v>
      </c>
      <c r="BB2" s="241" t="s">
        <v>199</v>
      </c>
      <c r="BC2" s="241" t="s">
        <v>449</v>
      </c>
      <c r="BD2" s="241" t="s">
        <v>82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  <c r="AZ3" s="241" t="s">
        <v>450</v>
      </c>
      <c r="BA3" s="241" t="s">
        <v>451</v>
      </c>
      <c r="BB3" s="241" t="s">
        <v>199</v>
      </c>
      <c r="BC3" s="241" t="s">
        <v>452</v>
      </c>
      <c r="BD3" s="241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  <c r="AZ4" s="241" t="s">
        <v>453</v>
      </c>
      <c r="BA4" s="241" t="s">
        <v>454</v>
      </c>
      <c r="BB4" s="241" t="s">
        <v>199</v>
      </c>
      <c r="BC4" s="241" t="s">
        <v>452</v>
      </c>
      <c r="BD4" s="241" t="s">
        <v>82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  <c r="AZ5" s="241" t="s">
        <v>455</v>
      </c>
      <c r="BA5" s="241" t="s">
        <v>456</v>
      </c>
      <c r="BB5" s="241" t="s">
        <v>199</v>
      </c>
      <c r="BC5" s="241" t="s">
        <v>457</v>
      </c>
      <c r="BD5" s="241" t="s">
        <v>82</v>
      </c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  <c r="AZ6" s="241" t="s">
        <v>458</v>
      </c>
      <c r="BA6" s="241" t="s">
        <v>459</v>
      </c>
      <c r="BB6" s="241" t="s">
        <v>199</v>
      </c>
      <c r="BC6" s="241" t="s">
        <v>460</v>
      </c>
      <c r="BD6" s="241" t="s">
        <v>82</v>
      </c>
    </row>
    <row r="7" spans="1:70" ht="16.5" customHeight="1">
      <c r="B7" s="27"/>
      <c r="C7" s="28"/>
      <c r="D7" s="28"/>
      <c r="E7" s="373" t="str">
        <f>'Rekapitulace stavby'!K6</f>
        <v>Zhotovení projektové dokumentace na akci II/280 Březno, rekonstrukce</v>
      </c>
      <c r="F7" s="374"/>
      <c r="G7" s="374"/>
      <c r="H7" s="374"/>
      <c r="I7" s="116"/>
      <c r="J7" s="28"/>
      <c r="K7" s="30"/>
      <c r="AZ7" s="241" t="s">
        <v>461</v>
      </c>
      <c r="BA7" s="241" t="s">
        <v>462</v>
      </c>
      <c r="BB7" s="241" t="s">
        <v>165</v>
      </c>
      <c r="BC7" s="241" t="s">
        <v>463</v>
      </c>
      <c r="BD7" s="241" t="s">
        <v>82</v>
      </c>
    </row>
    <row r="8" spans="1:70" s="1" customFormat="1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  <c r="AZ8" s="241" t="s">
        <v>464</v>
      </c>
      <c r="BA8" s="241" t="s">
        <v>464</v>
      </c>
      <c r="BB8" s="241" t="s">
        <v>199</v>
      </c>
      <c r="BC8" s="241" t="s">
        <v>465</v>
      </c>
      <c r="BD8" s="241" t="s">
        <v>82</v>
      </c>
    </row>
    <row r="9" spans="1:70" s="1" customFormat="1" ht="36.950000000000003" customHeight="1">
      <c r="B9" s="40"/>
      <c r="C9" s="41"/>
      <c r="D9" s="41"/>
      <c r="E9" s="375" t="s">
        <v>466</v>
      </c>
      <c r="F9" s="376"/>
      <c r="G9" s="376"/>
      <c r="H9" s="376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29</v>
      </c>
      <c r="G12" s="41"/>
      <c r="H12" s="41"/>
      <c r="I12" s="118" t="s">
        <v>25</v>
      </c>
      <c r="J12" s="119" t="str">
        <f>'Rekapitulace stavby'!AN8</f>
        <v>4. 9. 2017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>AVS Projekt s.r.o.</v>
      </c>
      <c r="F21" s="41"/>
      <c r="G21" s="41"/>
      <c r="H21" s="41"/>
      <c r="I21" s="118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2" t="s">
        <v>21</v>
      </c>
      <c r="F24" s="342"/>
      <c r="G24" s="342"/>
      <c r="H24" s="342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ROUND(J83,2)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ROUND(SUM(BE83:BE539), 2)</f>
        <v>0</v>
      </c>
      <c r="G30" s="41"/>
      <c r="H30" s="41"/>
      <c r="I30" s="130">
        <v>0.21</v>
      </c>
      <c r="J30" s="129">
        <f>ROUND(ROUND((SUM(BE83:BE539)),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ROUND(SUM(BF83:BF539), 2)</f>
        <v>0</v>
      </c>
      <c r="G31" s="41"/>
      <c r="H31" s="41"/>
      <c r="I31" s="130">
        <v>0.15</v>
      </c>
      <c r="J31" s="129">
        <f>ROUND(ROUND((SUM(BF83:BF539)),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ROUND(SUM(BG83:BG539),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ROUND(SUM(BH83:BH539),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ROUND(SUM(BI83:BI539),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3" t="str">
        <f>E7</f>
        <v>Zhotovení projektové dokumentace na akci II/280 Březno, rekonstrukce</v>
      </c>
      <c r="F45" s="374"/>
      <c r="G45" s="374"/>
      <c r="H45" s="37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5" t="str">
        <f>E9</f>
        <v>103 - Náměstí komunikace - Březno</v>
      </c>
      <c r="F47" s="376"/>
      <c r="G47" s="376"/>
      <c r="H47" s="37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4. 9. 2017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2" t="str">
        <f>E21</f>
        <v>AVS Projekt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7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J83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135</v>
      </c>
      <c r="E57" s="151"/>
      <c r="F57" s="151"/>
      <c r="G57" s="151"/>
      <c r="H57" s="151"/>
      <c r="I57" s="152"/>
      <c r="J57" s="153">
        <f>J84</f>
        <v>0</v>
      </c>
      <c r="K57" s="154"/>
    </row>
    <row r="58" spans="2:47" s="8" customFormat="1" ht="19.899999999999999" customHeight="1">
      <c r="B58" s="155"/>
      <c r="C58" s="156"/>
      <c r="D58" s="157" t="s">
        <v>136</v>
      </c>
      <c r="E58" s="158"/>
      <c r="F58" s="158"/>
      <c r="G58" s="158"/>
      <c r="H58" s="158"/>
      <c r="I58" s="159"/>
      <c r="J58" s="160">
        <f>J85</f>
        <v>0</v>
      </c>
      <c r="K58" s="161"/>
    </row>
    <row r="59" spans="2:47" s="8" customFormat="1" ht="19.899999999999999" customHeight="1">
      <c r="B59" s="155"/>
      <c r="C59" s="156"/>
      <c r="D59" s="157" t="s">
        <v>467</v>
      </c>
      <c r="E59" s="158"/>
      <c r="F59" s="158"/>
      <c r="G59" s="158"/>
      <c r="H59" s="158"/>
      <c r="I59" s="159"/>
      <c r="J59" s="160">
        <f>J118</f>
        <v>0</v>
      </c>
      <c r="K59" s="161"/>
    </row>
    <row r="60" spans="2:47" s="8" customFormat="1" ht="19.899999999999999" customHeight="1">
      <c r="B60" s="155"/>
      <c r="C60" s="156"/>
      <c r="D60" s="157" t="s">
        <v>468</v>
      </c>
      <c r="E60" s="158"/>
      <c r="F60" s="158"/>
      <c r="G60" s="158"/>
      <c r="H60" s="158"/>
      <c r="I60" s="159"/>
      <c r="J60" s="160">
        <f>J187</f>
        <v>0</v>
      </c>
      <c r="K60" s="161"/>
    </row>
    <row r="61" spans="2:47" s="8" customFormat="1" ht="19.899999999999999" customHeight="1">
      <c r="B61" s="155"/>
      <c r="C61" s="156"/>
      <c r="D61" s="157" t="s">
        <v>469</v>
      </c>
      <c r="E61" s="158"/>
      <c r="F61" s="158"/>
      <c r="G61" s="158"/>
      <c r="H61" s="158"/>
      <c r="I61" s="159"/>
      <c r="J61" s="160">
        <f>J212</f>
        <v>0</v>
      </c>
      <c r="K61" s="161"/>
    </row>
    <row r="62" spans="2:47" s="8" customFormat="1" ht="19.899999999999999" customHeight="1">
      <c r="B62" s="155"/>
      <c r="C62" s="156"/>
      <c r="D62" s="157" t="s">
        <v>470</v>
      </c>
      <c r="E62" s="158"/>
      <c r="F62" s="158"/>
      <c r="G62" s="158"/>
      <c r="H62" s="158"/>
      <c r="I62" s="159"/>
      <c r="J62" s="160">
        <f>J356</f>
        <v>0</v>
      </c>
      <c r="K62" s="161"/>
    </row>
    <row r="63" spans="2:47" s="8" customFormat="1" ht="19.899999999999999" customHeight="1">
      <c r="B63" s="155"/>
      <c r="C63" s="156"/>
      <c r="D63" s="157" t="s">
        <v>471</v>
      </c>
      <c r="E63" s="158"/>
      <c r="F63" s="158"/>
      <c r="G63" s="158"/>
      <c r="H63" s="158"/>
      <c r="I63" s="159"/>
      <c r="J63" s="160">
        <f>J509</f>
        <v>0</v>
      </c>
      <c r="K63" s="161"/>
    </row>
    <row r="64" spans="2:47" s="1" customFormat="1" ht="21.75" customHeight="1">
      <c r="B64" s="40"/>
      <c r="C64" s="41"/>
      <c r="D64" s="41"/>
      <c r="E64" s="41"/>
      <c r="F64" s="41"/>
      <c r="G64" s="41"/>
      <c r="H64" s="41"/>
      <c r="I64" s="117"/>
      <c r="J64" s="41"/>
      <c r="K64" s="44"/>
    </row>
    <row r="65" spans="2:12" s="1" customFormat="1" ht="6.95" customHeight="1">
      <c r="B65" s="55"/>
      <c r="C65" s="56"/>
      <c r="D65" s="56"/>
      <c r="E65" s="56"/>
      <c r="F65" s="56"/>
      <c r="G65" s="56"/>
      <c r="H65" s="56"/>
      <c r="I65" s="138"/>
      <c r="J65" s="56"/>
      <c r="K65" s="57"/>
    </row>
    <row r="69" spans="2:12" s="1" customFormat="1" ht="6.95" customHeight="1">
      <c r="B69" s="58"/>
      <c r="C69" s="59"/>
      <c r="D69" s="59"/>
      <c r="E69" s="59"/>
      <c r="F69" s="59"/>
      <c r="G69" s="59"/>
      <c r="H69" s="59"/>
      <c r="I69" s="141"/>
      <c r="J69" s="59"/>
      <c r="K69" s="59"/>
      <c r="L69" s="60"/>
    </row>
    <row r="70" spans="2:12" s="1" customFormat="1" ht="36.950000000000003" customHeight="1">
      <c r="B70" s="40"/>
      <c r="C70" s="61" t="s">
        <v>144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12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14.45" customHeight="1">
      <c r="B72" s="40"/>
      <c r="C72" s="64" t="s">
        <v>18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12" s="1" customFormat="1" ht="16.5" customHeight="1">
      <c r="B73" s="40"/>
      <c r="C73" s="62"/>
      <c r="D73" s="62"/>
      <c r="E73" s="378" t="str">
        <f>E7</f>
        <v>Zhotovení projektové dokumentace na akci II/280 Březno, rekonstrukce</v>
      </c>
      <c r="F73" s="379"/>
      <c r="G73" s="379"/>
      <c r="H73" s="379"/>
      <c r="I73" s="162"/>
      <c r="J73" s="62"/>
      <c r="K73" s="62"/>
      <c r="L73" s="60"/>
    </row>
    <row r="74" spans="2:12" s="1" customFormat="1" ht="14.45" customHeight="1">
      <c r="B74" s="40"/>
      <c r="C74" s="64" t="s">
        <v>128</v>
      </c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17.25" customHeight="1">
      <c r="B75" s="40"/>
      <c r="C75" s="62"/>
      <c r="D75" s="62"/>
      <c r="E75" s="353" t="str">
        <f>E9</f>
        <v>103 - Náměstí komunikace - Březno</v>
      </c>
      <c r="F75" s="380"/>
      <c r="G75" s="380"/>
      <c r="H75" s="380"/>
      <c r="I75" s="162"/>
      <c r="J75" s="62"/>
      <c r="K75" s="62"/>
      <c r="L75" s="60"/>
    </row>
    <row r="76" spans="2:12" s="1" customFormat="1" ht="6.9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12" s="1" customFormat="1" ht="18" customHeight="1">
      <c r="B77" s="40"/>
      <c r="C77" s="64" t="s">
        <v>23</v>
      </c>
      <c r="D77" s="62"/>
      <c r="E77" s="62"/>
      <c r="F77" s="163" t="str">
        <f>F12</f>
        <v xml:space="preserve"> </v>
      </c>
      <c r="G77" s="62"/>
      <c r="H77" s="62"/>
      <c r="I77" s="164" t="s">
        <v>25</v>
      </c>
      <c r="J77" s="72" t="str">
        <f>IF(J12="","",J12)</f>
        <v>4. 9. 2017</v>
      </c>
      <c r="K77" s="62"/>
      <c r="L77" s="60"/>
    </row>
    <row r="78" spans="2:12" s="1" customFormat="1" ht="6.95" customHeight="1">
      <c r="B78" s="40"/>
      <c r="C78" s="62"/>
      <c r="D78" s="62"/>
      <c r="E78" s="62"/>
      <c r="F78" s="62"/>
      <c r="G78" s="62"/>
      <c r="H78" s="62"/>
      <c r="I78" s="162"/>
      <c r="J78" s="62"/>
      <c r="K78" s="62"/>
      <c r="L78" s="60"/>
    </row>
    <row r="79" spans="2:12" s="1" customFormat="1">
      <c r="B79" s="40"/>
      <c r="C79" s="64" t="s">
        <v>27</v>
      </c>
      <c r="D79" s="62"/>
      <c r="E79" s="62"/>
      <c r="F79" s="163" t="str">
        <f>E15</f>
        <v xml:space="preserve"> </v>
      </c>
      <c r="G79" s="62"/>
      <c r="H79" s="62"/>
      <c r="I79" s="164" t="s">
        <v>33</v>
      </c>
      <c r="J79" s="163" t="str">
        <f>E21</f>
        <v>AVS Projekt s.r.o.</v>
      </c>
      <c r="K79" s="62"/>
      <c r="L79" s="60"/>
    </row>
    <row r="80" spans="2:12" s="1" customFormat="1" ht="14.45" customHeight="1">
      <c r="B80" s="40"/>
      <c r="C80" s="64" t="s">
        <v>31</v>
      </c>
      <c r="D80" s="62"/>
      <c r="E80" s="62"/>
      <c r="F80" s="163" t="str">
        <f>IF(E18="","",E18)</f>
        <v/>
      </c>
      <c r="G80" s="62"/>
      <c r="H80" s="62"/>
      <c r="I80" s="162"/>
      <c r="J80" s="62"/>
      <c r="K80" s="62"/>
      <c r="L80" s="60"/>
    </row>
    <row r="81" spans="2:65" s="1" customFormat="1" ht="10.35" customHeight="1">
      <c r="B81" s="40"/>
      <c r="C81" s="62"/>
      <c r="D81" s="62"/>
      <c r="E81" s="62"/>
      <c r="F81" s="62"/>
      <c r="G81" s="62"/>
      <c r="H81" s="62"/>
      <c r="I81" s="162"/>
      <c r="J81" s="62"/>
      <c r="K81" s="62"/>
      <c r="L81" s="60"/>
    </row>
    <row r="82" spans="2:65" s="9" customFormat="1" ht="29.25" customHeight="1">
      <c r="B82" s="165"/>
      <c r="C82" s="166" t="s">
        <v>145</v>
      </c>
      <c r="D82" s="167" t="s">
        <v>57</v>
      </c>
      <c r="E82" s="167" t="s">
        <v>53</v>
      </c>
      <c r="F82" s="167" t="s">
        <v>146</v>
      </c>
      <c r="G82" s="167" t="s">
        <v>147</v>
      </c>
      <c r="H82" s="167" t="s">
        <v>148</v>
      </c>
      <c r="I82" s="168" t="s">
        <v>149</v>
      </c>
      <c r="J82" s="167" t="s">
        <v>132</v>
      </c>
      <c r="K82" s="169" t="s">
        <v>150</v>
      </c>
      <c r="L82" s="170"/>
      <c r="M82" s="80" t="s">
        <v>151</v>
      </c>
      <c r="N82" s="81" t="s">
        <v>42</v>
      </c>
      <c r="O82" s="81" t="s">
        <v>152</v>
      </c>
      <c r="P82" s="81" t="s">
        <v>153</v>
      </c>
      <c r="Q82" s="81" t="s">
        <v>154</v>
      </c>
      <c r="R82" s="81" t="s">
        <v>155</v>
      </c>
      <c r="S82" s="81" t="s">
        <v>156</v>
      </c>
      <c r="T82" s="82" t="s">
        <v>157</v>
      </c>
    </row>
    <row r="83" spans="2:65" s="1" customFormat="1" ht="29.25" customHeight="1">
      <c r="B83" s="40"/>
      <c r="C83" s="86" t="s">
        <v>133</v>
      </c>
      <c r="D83" s="62"/>
      <c r="E83" s="62"/>
      <c r="F83" s="62"/>
      <c r="G83" s="62"/>
      <c r="H83" s="62"/>
      <c r="I83" s="162"/>
      <c r="J83" s="171">
        <f>BK83</f>
        <v>0</v>
      </c>
      <c r="K83" s="62"/>
      <c r="L83" s="60"/>
      <c r="M83" s="83"/>
      <c r="N83" s="84"/>
      <c r="O83" s="84"/>
      <c r="P83" s="172">
        <f>P84</f>
        <v>0</v>
      </c>
      <c r="Q83" s="84"/>
      <c r="R83" s="172">
        <f>R84</f>
        <v>65.559760400000016</v>
      </c>
      <c r="S83" s="84"/>
      <c r="T83" s="173">
        <f>T84</f>
        <v>0</v>
      </c>
      <c r="AT83" s="23" t="s">
        <v>71</v>
      </c>
      <c r="AU83" s="23" t="s">
        <v>134</v>
      </c>
      <c r="BK83" s="174">
        <f>BK84</f>
        <v>0</v>
      </c>
    </row>
    <row r="84" spans="2:65" s="10" customFormat="1" ht="37.35" customHeight="1">
      <c r="B84" s="175"/>
      <c r="C84" s="176"/>
      <c r="D84" s="177" t="s">
        <v>71</v>
      </c>
      <c r="E84" s="178" t="s">
        <v>158</v>
      </c>
      <c r="F84" s="178" t="s">
        <v>159</v>
      </c>
      <c r="G84" s="176"/>
      <c r="H84" s="176"/>
      <c r="I84" s="179"/>
      <c r="J84" s="180">
        <f>BK84</f>
        <v>0</v>
      </c>
      <c r="K84" s="176"/>
      <c r="L84" s="181"/>
      <c r="M84" s="182"/>
      <c r="N84" s="183"/>
      <c r="O84" s="183"/>
      <c r="P84" s="184">
        <f>P85+P118+P187+P212+P356+P509</f>
        <v>0</v>
      </c>
      <c r="Q84" s="183"/>
      <c r="R84" s="184">
        <f>R85+R118+R187+R212+R356+R509</f>
        <v>65.559760400000016</v>
      </c>
      <c r="S84" s="183"/>
      <c r="T84" s="185">
        <f>T85+T118+T187+T212+T356+T509</f>
        <v>0</v>
      </c>
      <c r="AR84" s="186" t="s">
        <v>80</v>
      </c>
      <c r="AT84" s="187" t="s">
        <v>71</v>
      </c>
      <c r="AU84" s="187" t="s">
        <v>72</v>
      </c>
      <c r="AY84" s="186" t="s">
        <v>160</v>
      </c>
      <c r="BK84" s="188">
        <f>BK85+BK118+BK187+BK212+BK356+BK509</f>
        <v>0</v>
      </c>
    </row>
    <row r="85" spans="2:65" s="10" customFormat="1" ht="19.899999999999999" customHeight="1">
      <c r="B85" s="175"/>
      <c r="C85" s="176"/>
      <c r="D85" s="177" t="s">
        <v>71</v>
      </c>
      <c r="E85" s="189" t="s">
        <v>80</v>
      </c>
      <c r="F85" s="189" t="s">
        <v>161</v>
      </c>
      <c r="G85" s="176"/>
      <c r="H85" s="176"/>
      <c r="I85" s="179"/>
      <c r="J85" s="190">
        <f>BK85</f>
        <v>0</v>
      </c>
      <c r="K85" s="176"/>
      <c r="L85" s="181"/>
      <c r="M85" s="182"/>
      <c r="N85" s="183"/>
      <c r="O85" s="183"/>
      <c r="P85" s="184">
        <f>SUM(P86:P117)</f>
        <v>0</v>
      </c>
      <c r="Q85" s="183"/>
      <c r="R85" s="184">
        <f>SUM(R86:R117)</f>
        <v>0</v>
      </c>
      <c r="S85" s="183"/>
      <c r="T85" s="185">
        <f>SUM(T86:T117)</f>
        <v>0</v>
      </c>
      <c r="AR85" s="186" t="s">
        <v>80</v>
      </c>
      <c r="AT85" s="187" t="s">
        <v>71</v>
      </c>
      <c r="AU85" s="187" t="s">
        <v>80</v>
      </c>
      <c r="AY85" s="186" t="s">
        <v>160</v>
      </c>
      <c r="BK85" s="188">
        <f>SUM(BK86:BK117)</f>
        <v>0</v>
      </c>
    </row>
    <row r="86" spans="2:65" s="1" customFormat="1" ht="16.5" customHeight="1">
      <c r="B86" s="40"/>
      <c r="C86" s="191" t="s">
        <v>80</v>
      </c>
      <c r="D86" s="191" t="s">
        <v>162</v>
      </c>
      <c r="E86" s="192" t="s">
        <v>472</v>
      </c>
      <c r="F86" s="193" t="s">
        <v>473</v>
      </c>
      <c r="G86" s="194" t="s">
        <v>165</v>
      </c>
      <c r="H86" s="195">
        <v>595</v>
      </c>
      <c r="I86" s="196"/>
      <c r="J86" s="197">
        <f>ROUND(I86*H86,2)</f>
        <v>0</v>
      </c>
      <c r="K86" s="193" t="s">
        <v>21</v>
      </c>
      <c r="L86" s="60"/>
      <c r="M86" s="198" t="s">
        <v>21</v>
      </c>
      <c r="N86" s="199" t="s">
        <v>43</v>
      </c>
      <c r="O86" s="41"/>
      <c r="P86" s="200">
        <f>O86*H86</f>
        <v>0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AR86" s="23" t="s">
        <v>166</v>
      </c>
      <c r="AT86" s="23" t="s">
        <v>162</v>
      </c>
      <c r="AU86" s="23" t="s">
        <v>82</v>
      </c>
      <c r="AY86" s="23" t="s">
        <v>160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23" t="s">
        <v>80</v>
      </c>
      <c r="BK86" s="202">
        <f>ROUND(I86*H86,2)</f>
        <v>0</v>
      </c>
      <c r="BL86" s="23" t="s">
        <v>166</v>
      </c>
      <c r="BM86" s="23" t="s">
        <v>82</v>
      </c>
    </row>
    <row r="87" spans="2:65" s="1" customFormat="1" ht="13.5">
      <c r="B87" s="40"/>
      <c r="C87" s="62"/>
      <c r="D87" s="203" t="s">
        <v>167</v>
      </c>
      <c r="E87" s="62"/>
      <c r="F87" s="204" t="s">
        <v>473</v>
      </c>
      <c r="G87" s="62"/>
      <c r="H87" s="62"/>
      <c r="I87" s="162"/>
      <c r="J87" s="62"/>
      <c r="K87" s="62"/>
      <c r="L87" s="60"/>
      <c r="M87" s="205"/>
      <c r="N87" s="41"/>
      <c r="O87" s="41"/>
      <c r="P87" s="41"/>
      <c r="Q87" s="41"/>
      <c r="R87" s="41"/>
      <c r="S87" s="41"/>
      <c r="T87" s="77"/>
      <c r="AT87" s="23" t="s">
        <v>167</v>
      </c>
      <c r="AU87" s="23" t="s">
        <v>82</v>
      </c>
    </row>
    <row r="88" spans="2:65" s="1" customFormat="1" ht="16.5" customHeight="1">
      <c r="B88" s="40"/>
      <c r="C88" s="191" t="s">
        <v>82</v>
      </c>
      <c r="D88" s="191" t="s">
        <v>162</v>
      </c>
      <c r="E88" s="192" t="s">
        <v>163</v>
      </c>
      <c r="F88" s="193" t="s">
        <v>474</v>
      </c>
      <c r="G88" s="194" t="s">
        <v>165</v>
      </c>
      <c r="H88" s="195">
        <v>7</v>
      </c>
      <c r="I88" s="196"/>
      <c r="J88" s="197">
        <f>ROUND(I88*H88,2)</f>
        <v>0</v>
      </c>
      <c r="K88" s="193" t="s">
        <v>21</v>
      </c>
      <c r="L88" s="60"/>
      <c r="M88" s="198" t="s">
        <v>21</v>
      </c>
      <c r="N88" s="199" t="s">
        <v>43</v>
      </c>
      <c r="O88" s="41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AR88" s="23" t="s">
        <v>166</v>
      </c>
      <c r="AT88" s="23" t="s">
        <v>162</v>
      </c>
      <c r="AU88" s="23" t="s">
        <v>82</v>
      </c>
      <c r="AY88" s="23" t="s">
        <v>160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23" t="s">
        <v>80</v>
      </c>
      <c r="BK88" s="202">
        <f>ROUND(I88*H88,2)</f>
        <v>0</v>
      </c>
      <c r="BL88" s="23" t="s">
        <v>166</v>
      </c>
      <c r="BM88" s="23" t="s">
        <v>166</v>
      </c>
    </row>
    <row r="89" spans="2:65" s="1" customFormat="1" ht="13.5">
      <c r="B89" s="40"/>
      <c r="C89" s="62"/>
      <c r="D89" s="203" t="s">
        <v>167</v>
      </c>
      <c r="E89" s="62"/>
      <c r="F89" s="204" t="s">
        <v>474</v>
      </c>
      <c r="G89" s="62"/>
      <c r="H89" s="62"/>
      <c r="I89" s="162"/>
      <c r="J89" s="62"/>
      <c r="K89" s="62"/>
      <c r="L89" s="60"/>
      <c r="M89" s="205"/>
      <c r="N89" s="41"/>
      <c r="O89" s="41"/>
      <c r="P89" s="41"/>
      <c r="Q89" s="41"/>
      <c r="R89" s="41"/>
      <c r="S89" s="41"/>
      <c r="T89" s="77"/>
      <c r="AT89" s="23" t="s">
        <v>167</v>
      </c>
      <c r="AU89" s="23" t="s">
        <v>82</v>
      </c>
    </row>
    <row r="90" spans="2:65" s="1" customFormat="1" ht="16.5" customHeight="1">
      <c r="B90" s="40"/>
      <c r="C90" s="191" t="s">
        <v>170</v>
      </c>
      <c r="D90" s="191" t="s">
        <v>162</v>
      </c>
      <c r="E90" s="192" t="s">
        <v>475</v>
      </c>
      <c r="F90" s="193" t="s">
        <v>476</v>
      </c>
      <c r="G90" s="194" t="s">
        <v>165</v>
      </c>
      <c r="H90" s="195">
        <v>7</v>
      </c>
      <c r="I90" s="196"/>
      <c r="J90" s="197">
        <f>ROUND(I90*H90,2)</f>
        <v>0</v>
      </c>
      <c r="K90" s="193" t="s">
        <v>21</v>
      </c>
      <c r="L90" s="60"/>
      <c r="M90" s="198" t="s">
        <v>21</v>
      </c>
      <c r="N90" s="199" t="s">
        <v>43</v>
      </c>
      <c r="O90" s="41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AR90" s="23" t="s">
        <v>166</v>
      </c>
      <c r="AT90" s="23" t="s">
        <v>162</v>
      </c>
      <c r="AU90" s="23" t="s">
        <v>82</v>
      </c>
      <c r="AY90" s="23" t="s">
        <v>160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3" t="s">
        <v>80</v>
      </c>
      <c r="BK90" s="202">
        <f>ROUND(I90*H90,2)</f>
        <v>0</v>
      </c>
      <c r="BL90" s="23" t="s">
        <v>166</v>
      </c>
      <c r="BM90" s="23" t="s">
        <v>173</v>
      </c>
    </row>
    <row r="91" spans="2:65" s="1" customFormat="1" ht="13.5">
      <c r="B91" s="40"/>
      <c r="C91" s="62"/>
      <c r="D91" s="203" t="s">
        <v>167</v>
      </c>
      <c r="E91" s="62"/>
      <c r="F91" s="204" t="s">
        <v>476</v>
      </c>
      <c r="G91" s="62"/>
      <c r="H91" s="62"/>
      <c r="I91" s="162"/>
      <c r="J91" s="62"/>
      <c r="K91" s="62"/>
      <c r="L91" s="60"/>
      <c r="M91" s="205"/>
      <c r="N91" s="41"/>
      <c r="O91" s="41"/>
      <c r="P91" s="41"/>
      <c r="Q91" s="41"/>
      <c r="R91" s="41"/>
      <c r="S91" s="41"/>
      <c r="T91" s="77"/>
      <c r="AT91" s="23" t="s">
        <v>167</v>
      </c>
      <c r="AU91" s="23" t="s">
        <v>82</v>
      </c>
    </row>
    <row r="92" spans="2:65" s="1" customFormat="1" ht="16.5" customHeight="1">
      <c r="B92" s="40"/>
      <c r="C92" s="191" t="s">
        <v>166</v>
      </c>
      <c r="D92" s="191" t="s">
        <v>162</v>
      </c>
      <c r="E92" s="192" t="s">
        <v>477</v>
      </c>
      <c r="F92" s="193" t="s">
        <v>478</v>
      </c>
      <c r="G92" s="194" t="s">
        <v>165</v>
      </c>
      <c r="H92" s="195">
        <v>18</v>
      </c>
      <c r="I92" s="196"/>
      <c r="J92" s="197">
        <f>ROUND(I92*H92,2)</f>
        <v>0</v>
      </c>
      <c r="K92" s="193" t="s">
        <v>21</v>
      </c>
      <c r="L92" s="60"/>
      <c r="M92" s="198" t="s">
        <v>21</v>
      </c>
      <c r="N92" s="199" t="s">
        <v>43</v>
      </c>
      <c r="O92" s="41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AR92" s="23" t="s">
        <v>166</v>
      </c>
      <c r="AT92" s="23" t="s">
        <v>162</v>
      </c>
      <c r="AU92" s="23" t="s">
        <v>82</v>
      </c>
      <c r="AY92" s="23" t="s">
        <v>160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23" t="s">
        <v>80</v>
      </c>
      <c r="BK92" s="202">
        <f>ROUND(I92*H92,2)</f>
        <v>0</v>
      </c>
      <c r="BL92" s="23" t="s">
        <v>166</v>
      </c>
      <c r="BM92" s="23" t="s">
        <v>176</v>
      </c>
    </row>
    <row r="93" spans="2:65" s="1" customFormat="1" ht="13.5">
      <c r="B93" s="40"/>
      <c r="C93" s="62"/>
      <c r="D93" s="203" t="s">
        <v>167</v>
      </c>
      <c r="E93" s="62"/>
      <c r="F93" s="204" t="s">
        <v>478</v>
      </c>
      <c r="G93" s="62"/>
      <c r="H93" s="62"/>
      <c r="I93" s="162"/>
      <c r="J93" s="62"/>
      <c r="K93" s="62"/>
      <c r="L93" s="60"/>
      <c r="M93" s="205"/>
      <c r="N93" s="41"/>
      <c r="O93" s="41"/>
      <c r="P93" s="41"/>
      <c r="Q93" s="41"/>
      <c r="R93" s="41"/>
      <c r="S93" s="41"/>
      <c r="T93" s="77"/>
      <c r="AT93" s="23" t="s">
        <v>167</v>
      </c>
      <c r="AU93" s="23" t="s">
        <v>82</v>
      </c>
    </row>
    <row r="94" spans="2:65" s="1" customFormat="1" ht="16.5" customHeight="1">
      <c r="B94" s="40"/>
      <c r="C94" s="191" t="s">
        <v>180</v>
      </c>
      <c r="D94" s="191" t="s">
        <v>162</v>
      </c>
      <c r="E94" s="192" t="s">
        <v>479</v>
      </c>
      <c r="F94" s="193" t="s">
        <v>480</v>
      </c>
      <c r="G94" s="194" t="s">
        <v>165</v>
      </c>
      <c r="H94" s="195">
        <v>28</v>
      </c>
      <c r="I94" s="196"/>
      <c r="J94" s="197">
        <f>ROUND(I94*H94,2)</f>
        <v>0</v>
      </c>
      <c r="K94" s="193" t="s">
        <v>21</v>
      </c>
      <c r="L94" s="60"/>
      <c r="M94" s="198" t="s">
        <v>21</v>
      </c>
      <c r="N94" s="199" t="s">
        <v>43</v>
      </c>
      <c r="O94" s="41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3" t="s">
        <v>166</v>
      </c>
      <c r="AT94" s="23" t="s">
        <v>162</v>
      </c>
      <c r="AU94" s="23" t="s">
        <v>82</v>
      </c>
      <c r="AY94" s="23" t="s">
        <v>160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3" t="s">
        <v>80</v>
      </c>
      <c r="BK94" s="202">
        <f>ROUND(I94*H94,2)</f>
        <v>0</v>
      </c>
      <c r="BL94" s="23" t="s">
        <v>166</v>
      </c>
      <c r="BM94" s="23" t="s">
        <v>183</v>
      </c>
    </row>
    <row r="95" spans="2:65" s="1" customFormat="1" ht="13.5">
      <c r="B95" s="40"/>
      <c r="C95" s="62"/>
      <c r="D95" s="203" t="s">
        <v>167</v>
      </c>
      <c r="E95" s="62"/>
      <c r="F95" s="204" t="s">
        <v>480</v>
      </c>
      <c r="G95" s="62"/>
      <c r="H95" s="62"/>
      <c r="I95" s="162"/>
      <c r="J95" s="62"/>
      <c r="K95" s="62"/>
      <c r="L95" s="60"/>
      <c r="M95" s="205"/>
      <c r="N95" s="41"/>
      <c r="O95" s="41"/>
      <c r="P95" s="41"/>
      <c r="Q95" s="41"/>
      <c r="R95" s="41"/>
      <c r="S95" s="41"/>
      <c r="T95" s="77"/>
      <c r="AT95" s="23" t="s">
        <v>167</v>
      </c>
      <c r="AU95" s="23" t="s">
        <v>82</v>
      </c>
    </row>
    <row r="96" spans="2:65" s="1" customFormat="1" ht="16.5" customHeight="1">
      <c r="B96" s="40"/>
      <c r="C96" s="191" t="s">
        <v>173</v>
      </c>
      <c r="D96" s="191" t="s">
        <v>162</v>
      </c>
      <c r="E96" s="192" t="s">
        <v>481</v>
      </c>
      <c r="F96" s="193" t="s">
        <v>482</v>
      </c>
      <c r="G96" s="194" t="s">
        <v>165</v>
      </c>
      <c r="H96" s="195">
        <v>19</v>
      </c>
      <c r="I96" s="196"/>
      <c r="J96" s="197">
        <f>ROUND(I96*H96,2)</f>
        <v>0</v>
      </c>
      <c r="K96" s="193" t="s">
        <v>21</v>
      </c>
      <c r="L96" s="60"/>
      <c r="M96" s="198" t="s">
        <v>21</v>
      </c>
      <c r="N96" s="199" t="s">
        <v>43</v>
      </c>
      <c r="O96" s="41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3" t="s">
        <v>166</v>
      </c>
      <c r="AT96" s="23" t="s">
        <v>162</v>
      </c>
      <c r="AU96" s="23" t="s">
        <v>82</v>
      </c>
      <c r="AY96" s="23" t="s">
        <v>160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3" t="s">
        <v>80</v>
      </c>
      <c r="BK96" s="202">
        <f>ROUND(I96*H96,2)</f>
        <v>0</v>
      </c>
      <c r="BL96" s="23" t="s">
        <v>166</v>
      </c>
      <c r="BM96" s="23" t="s">
        <v>187</v>
      </c>
    </row>
    <row r="97" spans="2:65" s="1" customFormat="1" ht="13.5">
      <c r="B97" s="40"/>
      <c r="C97" s="62"/>
      <c r="D97" s="203" t="s">
        <v>167</v>
      </c>
      <c r="E97" s="62"/>
      <c r="F97" s="204" t="s">
        <v>482</v>
      </c>
      <c r="G97" s="62"/>
      <c r="H97" s="62"/>
      <c r="I97" s="162"/>
      <c r="J97" s="62"/>
      <c r="K97" s="62"/>
      <c r="L97" s="60"/>
      <c r="M97" s="205"/>
      <c r="N97" s="41"/>
      <c r="O97" s="41"/>
      <c r="P97" s="41"/>
      <c r="Q97" s="41"/>
      <c r="R97" s="41"/>
      <c r="S97" s="41"/>
      <c r="T97" s="77"/>
      <c r="AT97" s="23" t="s">
        <v>167</v>
      </c>
      <c r="AU97" s="23" t="s">
        <v>82</v>
      </c>
    </row>
    <row r="98" spans="2:65" s="1" customFormat="1" ht="16.5" customHeight="1">
      <c r="B98" s="40"/>
      <c r="C98" s="191" t="s">
        <v>188</v>
      </c>
      <c r="D98" s="191" t="s">
        <v>162</v>
      </c>
      <c r="E98" s="192" t="s">
        <v>483</v>
      </c>
      <c r="F98" s="193" t="s">
        <v>484</v>
      </c>
      <c r="G98" s="194" t="s">
        <v>165</v>
      </c>
      <c r="H98" s="195">
        <v>595</v>
      </c>
      <c r="I98" s="196"/>
      <c r="J98" s="197">
        <f>ROUND(I98*H98,2)</f>
        <v>0</v>
      </c>
      <c r="K98" s="193" t="s">
        <v>21</v>
      </c>
      <c r="L98" s="60"/>
      <c r="M98" s="198" t="s">
        <v>21</v>
      </c>
      <c r="N98" s="199" t="s">
        <v>43</v>
      </c>
      <c r="O98" s="41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3" t="s">
        <v>166</v>
      </c>
      <c r="AT98" s="23" t="s">
        <v>162</v>
      </c>
      <c r="AU98" s="23" t="s">
        <v>82</v>
      </c>
      <c r="AY98" s="23" t="s">
        <v>160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3" t="s">
        <v>80</v>
      </c>
      <c r="BK98" s="202">
        <f>ROUND(I98*H98,2)</f>
        <v>0</v>
      </c>
      <c r="BL98" s="23" t="s">
        <v>166</v>
      </c>
      <c r="BM98" s="23" t="s">
        <v>191</v>
      </c>
    </row>
    <row r="99" spans="2:65" s="1" customFormat="1" ht="13.5">
      <c r="B99" s="40"/>
      <c r="C99" s="62"/>
      <c r="D99" s="203" t="s">
        <v>167</v>
      </c>
      <c r="E99" s="62"/>
      <c r="F99" s="204" t="s">
        <v>484</v>
      </c>
      <c r="G99" s="62"/>
      <c r="H99" s="62"/>
      <c r="I99" s="162"/>
      <c r="J99" s="62"/>
      <c r="K99" s="62"/>
      <c r="L99" s="60"/>
      <c r="M99" s="205"/>
      <c r="N99" s="41"/>
      <c r="O99" s="41"/>
      <c r="P99" s="41"/>
      <c r="Q99" s="41"/>
      <c r="R99" s="41"/>
      <c r="S99" s="41"/>
      <c r="T99" s="77"/>
      <c r="AT99" s="23" t="s">
        <v>167</v>
      </c>
      <c r="AU99" s="23" t="s">
        <v>82</v>
      </c>
    </row>
    <row r="100" spans="2:65" s="1" customFormat="1" ht="16.5" customHeight="1">
      <c r="B100" s="40"/>
      <c r="C100" s="191" t="s">
        <v>176</v>
      </c>
      <c r="D100" s="191" t="s">
        <v>162</v>
      </c>
      <c r="E100" s="192" t="s">
        <v>485</v>
      </c>
      <c r="F100" s="193" t="s">
        <v>486</v>
      </c>
      <c r="G100" s="194" t="s">
        <v>165</v>
      </c>
      <c r="H100" s="195">
        <v>1265</v>
      </c>
      <c r="I100" s="196"/>
      <c r="J100" s="197">
        <f>ROUND(I100*H100,2)</f>
        <v>0</v>
      </c>
      <c r="K100" s="193" t="s">
        <v>21</v>
      </c>
      <c r="L100" s="60"/>
      <c r="M100" s="198" t="s">
        <v>21</v>
      </c>
      <c r="N100" s="199" t="s">
        <v>43</v>
      </c>
      <c r="O100" s="41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3" t="s">
        <v>166</v>
      </c>
      <c r="AT100" s="23" t="s">
        <v>162</v>
      </c>
      <c r="AU100" s="23" t="s">
        <v>82</v>
      </c>
      <c r="AY100" s="23" t="s">
        <v>160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3" t="s">
        <v>80</v>
      </c>
      <c r="BK100" s="202">
        <f>ROUND(I100*H100,2)</f>
        <v>0</v>
      </c>
      <c r="BL100" s="23" t="s">
        <v>166</v>
      </c>
      <c r="BM100" s="23" t="s">
        <v>195</v>
      </c>
    </row>
    <row r="101" spans="2:65" s="1" customFormat="1" ht="13.5">
      <c r="B101" s="40"/>
      <c r="C101" s="62"/>
      <c r="D101" s="203" t="s">
        <v>167</v>
      </c>
      <c r="E101" s="62"/>
      <c r="F101" s="204" t="s">
        <v>486</v>
      </c>
      <c r="G101" s="62"/>
      <c r="H101" s="62"/>
      <c r="I101" s="162"/>
      <c r="J101" s="62"/>
      <c r="K101" s="62"/>
      <c r="L101" s="60"/>
      <c r="M101" s="205"/>
      <c r="N101" s="41"/>
      <c r="O101" s="41"/>
      <c r="P101" s="41"/>
      <c r="Q101" s="41"/>
      <c r="R101" s="41"/>
      <c r="S101" s="41"/>
      <c r="T101" s="77"/>
      <c r="AT101" s="23" t="s">
        <v>167</v>
      </c>
      <c r="AU101" s="23" t="s">
        <v>82</v>
      </c>
    </row>
    <row r="102" spans="2:65" s="1" customFormat="1" ht="16.5" customHeight="1">
      <c r="B102" s="40"/>
      <c r="C102" s="191" t="s">
        <v>196</v>
      </c>
      <c r="D102" s="191" t="s">
        <v>162</v>
      </c>
      <c r="E102" s="192" t="s">
        <v>487</v>
      </c>
      <c r="F102" s="193" t="s">
        <v>488</v>
      </c>
      <c r="G102" s="194" t="s">
        <v>165</v>
      </c>
      <c r="H102" s="195">
        <v>1265</v>
      </c>
      <c r="I102" s="196"/>
      <c r="J102" s="197">
        <f>ROUND(I102*H102,2)</f>
        <v>0</v>
      </c>
      <c r="K102" s="193" t="s">
        <v>21</v>
      </c>
      <c r="L102" s="60"/>
      <c r="M102" s="198" t="s">
        <v>21</v>
      </c>
      <c r="N102" s="199" t="s">
        <v>43</v>
      </c>
      <c r="O102" s="41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3" t="s">
        <v>166</v>
      </c>
      <c r="AT102" s="23" t="s">
        <v>162</v>
      </c>
      <c r="AU102" s="23" t="s">
        <v>82</v>
      </c>
      <c r="AY102" s="23" t="s">
        <v>160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3" t="s">
        <v>80</v>
      </c>
      <c r="BK102" s="202">
        <f>ROUND(I102*H102,2)</f>
        <v>0</v>
      </c>
      <c r="BL102" s="23" t="s">
        <v>166</v>
      </c>
      <c r="BM102" s="23" t="s">
        <v>200</v>
      </c>
    </row>
    <row r="103" spans="2:65" s="1" customFormat="1" ht="13.5">
      <c r="B103" s="40"/>
      <c r="C103" s="62"/>
      <c r="D103" s="203" t="s">
        <v>167</v>
      </c>
      <c r="E103" s="62"/>
      <c r="F103" s="204" t="s">
        <v>488</v>
      </c>
      <c r="G103" s="62"/>
      <c r="H103" s="62"/>
      <c r="I103" s="162"/>
      <c r="J103" s="62"/>
      <c r="K103" s="62"/>
      <c r="L103" s="60"/>
      <c r="M103" s="205"/>
      <c r="N103" s="41"/>
      <c r="O103" s="41"/>
      <c r="P103" s="41"/>
      <c r="Q103" s="41"/>
      <c r="R103" s="41"/>
      <c r="S103" s="41"/>
      <c r="T103" s="77"/>
      <c r="AT103" s="23" t="s">
        <v>167</v>
      </c>
      <c r="AU103" s="23" t="s">
        <v>82</v>
      </c>
    </row>
    <row r="104" spans="2:65" s="1" customFormat="1" ht="16.5" customHeight="1">
      <c r="B104" s="40"/>
      <c r="C104" s="191" t="s">
        <v>183</v>
      </c>
      <c r="D104" s="191" t="s">
        <v>162</v>
      </c>
      <c r="E104" s="192" t="s">
        <v>489</v>
      </c>
      <c r="F104" s="193" t="s">
        <v>490</v>
      </c>
      <c r="G104" s="194" t="s">
        <v>186</v>
      </c>
      <c r="H104" s="195">
        <v>105</v>
      </c>
      <c r="I104" s="196"/>
      <c r="J104" s="197">
        <f>ROUND(I104*H104,2)</f>
        <v>0</v>
      </c>
      <c r="K104" s="193" t="s">
        <v>21</v>
      </c>
      <c r="L104" s="60"/>
      <c r="M104" s="198" t="s">
        <v>21</v>
      </c>
      <c r="N104" s="199" t="s">
        <v>43</v>
      </c>
      <c r="O104" s="41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3" t="s">
        <v>166</v>
      </c>
      <c r="AT104" s="23" t="s">
        <v>162</v>
      </c>
      <c r="AU104" s="23" t="s">
        <v>82</v>
      </c>
      <c r="AY104" s="23" t="s">
        <v>160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3" t="s">
        <v>80</v>
      </c>
      <c r="BK104" s="202">
        <f>ROUND(I104*H104,2)</f>
        <v>0</v>
      </c>
      <c r="BL104" s="23" t="s">
        <v>166</v>
      </c>
      <c r="BM104" s="23" t="s">
        <v>204</v>
      </c>
    </row>
    <row r="105" spans="2:65" s="1" customFormat="1" ht="13.5">
      <c r="B105" s="40"/>
      <c r="C105" s="62"/>
      <c r="D105" s="203" t="s">
        <v>167</v>
      </c>
      <c r="E105" s="62"/>
      <c r="F105" s="204" t="s">
        <v>490</v>
      </c>
      <c r="G105" s="62"/>
      <c r="H105" s="62"/>
      <c r="I105" s="162"/>
      <c r="J105" s="62"/>
      <c r="K105" s="62"/>
      <c r="L105" s="60"/>
      <c r="M105" s="205"/>
      <c r="N105" s="41"/>
      <c r="O105" s="41"/>
      <c r="P105" s="41"/>
      <c r="Q105" s="41"/>
      <c r="R105" s="41"/>
      <c r="S105" s="41"/>
      <c r="T105" s="77"/>
      <c r="AT105" s="23" t="s">
        <v>167</v>
      </c>
      <c r="AU105" s="23" t="s">
        <v>82</v>
      </c>
    </row>
    <row r="106" spans="2:65" s="1" customFormat="1" ht="16.5" customHeight="1">
      <c r="B106" s="40"/>
      <c r="C106" s="191" t="s">
        <v>206</v>
      </c>
      <c r="D106" s="191" t="s">
        <v>162</v>
      </c>
      <c r="E106" s="192" t="s">
        <v>491</v>
      </c>
      <c r="F106" s="193" t="s">
        <v>492</v>
      </c>
      <c r="G106" s="194" t="s">
        <v>186</v>
      </c>
      <c r="H106" s="195">
        <v>158</v>
      </c>
      <c r="I106" s="196"/>
      <c r="J106" s="197">
        <f>ROUND(I106*H106,2)</f>
        <v>0</v>
      </c>
      <c r="K106" s="193" t="s">
        <v>21</v>
      </c>
      <c r="L106" s="60"/>
      <c r="M106" s="198" t="s">
        <v>21</v>
      </c>
      <c r="N106" s="199" t="s">
        <v>43</v>
      </c>
      <c r="O106" s="41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AR106" s="23" t="s">
        <v>166</v>
      </c>
      <c r="AT106" s="23" t="s">
        <v>162</v>
      </c>
      <c r="AU106" s="23" t="s">
        <v>82</v>
      </c>
      <c r="AY106" s="23" t="s">
        <v>160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3" t="s">
        <v>80</v>
      </c>
      <c r="BK106" s="202">
        <f>ROUND(I106*H106,2)</f>
        <v>0</v>
      </c>
      <c r="BL106" s="23" t="s">
        <v>166</v>
      </c>
      <c r="BM106" s="23" t="s">
        <v>209</v>
      </c>
    </row>
    <row r="107" spans="2:65" s="1" customFormat="1" ht="13.5">
      <c r="B107" s="40"/>
      <c r="C107" s="62"/>
      <c r="D107" s="203" t="s">
        <v>167</v>
      </c>
      <c r="E107" s="62"/>
      <c r="F107" s="204" t="s">
        <v>492</v>
      </c>
      <c r="G107" s="62"/>
      <c r="H107" s="62"/>
      <c r="I107" s="162"/>
      <c r="J107" s="62"/>
      <c r="K107" s="62"/>
      <c r="L107" s="60"/>
      <c r="M107" s="205"/>
      <c r="N107" s="41"/>
      <c r="O107" s="41"/>
      <c r="P107" s="41"/>
      <c r="Q107" s="41"/>
      <c r="R107" s="41"/>
      <c r="S107" s="41"/>
      <c r="T107" s="77"/>
      <c r="AT107" s="23" t="s">
        <v>167</v>
      </c>
      <c r="AU107" s="23" t="s">
        <v>82</v>
      </c>
    </row>
    <row r="108" spans="2:65" s="11" customFormat="1" ht="13.5">
      <c r="B108" s="206"/>
      <c r="C108" s="207"/>
      <c r="D108" s="203" t="s">
        <v>177</v>
      </c>
      <c r="E108" s="208" t="s">
        <v>21</v>
      </c>
      <c r="F108" s="209" t="s">
        <v>493</v>
      </c>
      <c r="G108" s="207"/>
      <c r="H108" s="210">
        <v>158</v>
      </c>
      <c r="I108" s="211"/>
      <c r="J108" s="207"/>
      <c r="K108" s="207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177</v>
      </c>
      <c r="AU108" s="216" t="s">
        <v>82</v>
      </c>
      <c r="AV108" s="11" t="s">
        <v>82</v>
      </c>
      <c r="AW108" s="11" t="s">
        <v>35</v>
      </c>
      <c r="AX108" s="11" t="s">
        <v>72</v>
      </c>
      <c r="AY108" s="216" t="s">
        <v>160</v>
      </c>
    </row>
    <row r="109" spans="2:65" s="12" customFormat="1" ht="13.5">
      <c r="B109" s="217"/>
      <c r="C109" s="218"/>
      <c r="D109" s="203" t="s">
        <v>177</v>
      </c>
      <c r="E109" s="219" t="s">
        <v>21</v>
      </c>
      <c r="F109" s="220" t="s">
        <v>179</v>
      </c>
      <c r="G109" s="218"/>
      <c r="H109" s="221">
        <v>158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177</v>
      </c>
      <c r="AU109" s="227" t="s">
        <v>82</v>
      </c>
      <c r="AV109" s="12" t="s">
        <v>166</v>
      </c>
      <c r="AW109" s="12" t="s">
        <v>35</v>
      </c>
      <c r="AX109" s="12" t="s">
        <v>80</v>
      </c>
      <c r="AY109" s="227" t="s">
        <v>160</v>
      </c>
    </row>
    <row r="110" spans="2:65" s="1" customFormat="1" ht="25.5" customHeight="1">
      <c r="B110" s="40"/>
      <c r="C110" s="191" t="s">
        <v>187</v>
      </c>
      <c r="D110" s="191" t="s">
        <v>162</v>
      </c>
      <c r="E110" s="192" t="s">
        <v>494</v>
      </c>
      <c r="F110" s="193" t="s">
        <v>495</v>
      </c>
      <c r="G110" s="194" t="s">
        <v>199</v>
      </c>
      <c r="H110" s="195">
        <v>696</v>
      </c>
      <c r="I110" s="196"/>
      <c r="J110" s="197">
        <f>ROUND(I110*H110,2)</f>
        <v>0</v>
      </c>
      <c r="K110" s="193" t="s">
        <v>21</v>
      </c>
      <c r="L110" s="60"/>
      <c r="M110" s="198" t="s">
        <v>21</v>
      </c>
      <c r="N110" s="199" t="s">
        <v>43</v>
      </c>
      <c r="O110" s="41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AR110" s="23" t="s">
        <v>166</v>
      </c>
      <c r="AT110" s="23" t="s">
        <v>162</v>
      </c>
      <c r="AU110" s="23" t="s">
        <v>82</v>
      </c>
      <c r="AY110" s="23" t="s">
        <v>160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3" t="s">
        <v>80</v>
      </c>
      <c r="BK110" s="202">
        <f>ROUND(I110*H110,2)</f>
        <v>0</v>
      </c>
      <c r="BL110" s="23" t="s">
        <v>166</v>
      </c>
      <c r="BM110" s="23" t="s">
        <v>212</v>
      </c>
    </row>
    <row r="111" spans="2:65" s="1" customFormat="1" ht="13.5">
      <c r="B111" s="40"/>
      <c r="C111" s="62"/>
      <c r="D111" s="203" t="s">
        <v>167</v>
      </c>
      <c r="E111" s="62"/>
      <c r="F111" s="204" t="s">
        <v>495</v>
      </c>
      <c r="G111" s="62"/>
      <c r="H111" s="62"/>
      <c r="I111" s="162"/>
      <c r="J111" s="62"/>
      <c r="K111" s="62"/>
      <c r="L111" s="60"/>
      <c r="M111" s="205"/>
      <c r="N111" s="41"/>
      <c r="O111" s="41"/>
      <c r="P111" s="41"/>
      <c r="Q111" s="41"/>
      <c r="R111" s="41"/>
      <c r="S111" s="41"/>
      <c r="T111" s="77"/>
      <c r="AT111" s="23" t="s">
        <v>167</v>
      </c>
      <c r="AU111" s="23" t="s">
        <v>82</v>
      </c>
    </row>
    <row r="112" spans="2:65" s="1" customFormat="1" ht="16.5" customHeight="1">
      <c r="B112" s="40"/>
      <c r="C112" s="191" t="s">
        <v>213</v>
      </c>
      <c r="D112" s="191" t="s">
        <v>162</v>
      </c>
      <c r="E112" s="192" t="s">
        <v>496</v>
      </c>
      <c r="F112" s="193" t="s">
        <v>497</v>
      </c>
      <c r="G112" s="194" t="s">
        <v>199</v>
      </c>
      <c r="H112" s="195">
        <v>696</v>
      </c>
      <c r="I112" s="196"/>
      <c r="J112" s="197">
        <f>ROUND(I112*H112,2)</f>
        <v>0</v>
      </c>
      <c r="K112" s="193" t="s">
        <v>21</v>
      </c>
      <c r="L112" s="60"/>
      <c r="M112" s="198" t="s">
        <v>21</v>
      </c>
      <c r="N112" s="199" t="s">
        <v>43</v>
      </c>
      <c r="O112" s="41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AR112" s="23" t="s">
        <v>166</v>
      </c>
      <c r="AT112" s="23" t="s">
        <v>162</v>
      </c>
      <c r="AU112" s="23" t="s">
        <v>82</v>
      </c>
      <c r="AY112" s="23" t="s">
        <v>160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3" t="s">
        <v>80</v>
      </c>
      <c r="BK112" s="202">
        <f>ROUND(I112*H112,2)</f>
        <v>0</v>
      </c>
      <c r="BL112" s="23" t="s">
        <v>166</v>
      </c>
      <c r="BM112" s="23" t="s">
        <v>216</v>
      </c>
    </row>
    <row r="113" spans="2:65" s="1" customFormat="1" ht="13.5">
      <c r="B113" s="40"/>
      <c r="C113" s="62"/>
      <c r="D113" s="203" t="s">
        <v>167</v>
      </c>
      <c r="E113" s="62"/>
      <c r="F113" s="204" t="s">
        <v>497</v>
      </c>
      <c r="G113" s="62"/>
      <c r="H113" s="62"/>
      <c r="I113" s="162"/>
      <c r="J113" s="62"/>
      <c r="K113" s="62"/>
      <c r="L113" s="60"/>
      <c r="M113" s="205"/>
      <c r="N113" s="41"/>
      <c r="O113" s="41"/>
      <c r="P113" s="41"/>
      <c r="Q113" s="41"/>
      <c r="R113" s="41"/>
      <c r="S113" s="41"/>
      <c r="T113" s="77"/>
      <c r="AT113" s="23" t="s">
        <v>167</v>
      </c>
      <c r="AU113" s="23" t="s">
        <v>82</v>
      </c>
    </row>
    <row r="114" spans="2:65" s="1" customFormat="1" ht="16.5" customHeight="1">
      <c r="B114" s="40"/>
      <c r="C114" s="191" t="s">
        <v>191</v>
      </c>
      <c r="D114" s="191" t="s">
        <v>162</v>
      </c>
      <c r="E114" s="192" t="s">
        <v>498</v>
      </c>
      <c r="F114" s="193" t="s">
        <v>499</v>
      </c>
      <c r="G114" s="194" t="s">
        <v>165</v>
      </c>
      <c r="H114" s="195">
        <v>1941</v>
      </c>
      <c r="I114" s="196"/>
      <c r="J114" s="197">
        <f>ROUND(I114*H114,2)</f>
        <v>0</v>
      </c>
      <c r="K114" s="193" t="s">
        <v>21</v>
      </c>
      <c r="L114" s="60"/>
      <c r="M114" s="198" t="s">
        <v>21</v>
      </c>
      <c r="N114" s="199" t="s">
        <v>43</v>
      </c>
      <c r="O114" s="41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3" t="s">
        <v>166</v>
      </c>
      <c r="AT114" s="23" t="s">
        <v>162</v>
      </c>
      <c r="AU114" s="23" t="s">
        <v>82</v>
      </c>
      <c r="AY114" s="23" t="s">
        <v>160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3" t="s">
        <v>80</v>
      </c>
      <c r="BK114" s="202">
        <f>ROUND(I114*H114,2)</f>
        <v>0</v>
      </c>
      <c r="BL114" s="23" t="s">
        <v>166</v>
      </c>
      <c r="BM114" s="23" t="s">
        <v>220</v>
      </c>
    </row>
    <row r="115" spans="2:65" s="1" customFormat="1" ht="13.5">
      <c r="B115" s="40"/>
      <c r="C115" s="62"/>
      <c r="D115" s="203" t="s">
        <v>167</v>
      </c>
      <c r="E115" s="62"/>
      <c r="F115" s="204" t="s">
        <v>499</v>
      </c>
      <c r="G115" s="62"/>
      <c r="H115" s="62"/>
      <c r="I115" s="162"/>
      <c r="J115" s="62"/>
      <c r="K115" s="62"/>
      <c r="L115" s="60"/>
      <c r="M115" s="205"/>
      <c r="N115" s="41"/>
      <c r="O115" s="41"/>
      <c r="P115" s="41"/>
      <c r="Q115" s="41"/>
      <c r="R115" s="41"/>
      <c r="S115" s="41"/>
      <c r="T115" s="77"/>
      <c r="AT115" s="23" t="s">
        <v>167</v>
      </c>
      <c r="AU115" s="23" t="s">
        <v>82</v>
      </c>
    </row>
    <row r="116" spans="2:65" s="11" customFormat="1" ht="13.5">
      <c r="B116" s="206"/>
      <c r="C116" s="207"/>
      <c r="D116" s="203" t="s">
        <v>177</v>
      </c>
      <c r="E116" s="208" t="s">
        <v>21</v>
      </c>
      <c r="F116" s="209" t="s">
        <v>500</v>
      </c>
      <c r="G116" s="207"/>
      <c r="H116" s="210">
        <v>1941</v>
      </c>
      <c r="I116" s="211"/>
      <c r="J116" s="207"/>
      <c r="K116" s="207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177</v>
      </c>
      <c r="AU116" s="216" t="s">
        <v>82</v>
      </c>
      <c r="AV116" s="11" t="s">
        <v>82</v>
      </c>
      <c r="AW116" s="11" t="s">
        <v>35</v>
      </c>
      <c r="AX116" s="11" t="s">
        <v>72</v>
      </c>
      <c r="AY116" s="216" t="s">
        <v>160</v>
      </c>
    </row>
    <row r="117" spans="2:65" s="12" customFormat="1" ht="13.5">
      <c r="B117" s="217"/>
      <c r="C117" s="218"/>
      <c r="D117" s="203" t="s">
        <v>177</v>
      </c>
      <c r="E117" s="219" t="s">
        <v>21</v>
      </c>
      <c r="F117" s="220" t="s">
        <v>179</v>
      </c>
      <c r="G117" s="218"/>
      <c r="H117" s="221">
        <v>1941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177</v>
      </c>
      <c r="AU117" s="227" t="s">
        <v>82</v>
      </c>
      <c r="AV117" s="12" t="s">
        <v>166</v>
      </c>
      <c r="AW117" s="12" t="s">
        <v>35</v>
      </c>
      <c r="AX117" s="12" t="s">
        <v>80</v>
      </c>
      <c r="AY117" s="227" t="s">
        <v>160</v>
      </c>
    </row>
    <row r="118" spans="2:65" s="10" customFormat="1" ht="29.85" customHeight="1">
      <c r="B118" s="175"/>
      <c r="C118" s="176"/>
      <c r="D118" s="177" t="s">
        <v>71</v>
      </c>
      <c r="E118" s="189" t="s">
        <v>180</v>
      </c>
      <c r="F118" s="189" t="s">
        <v>78</v>
      </c>
      <c r="G118" s="176"/>
      <c r="H118" s="176"/>
      <c r="I118" s="179"/>
      <c r="J118" s="190">
        <f>BK118</f>
        <v>0</v>
      </c>
      <c r="K118" s="176"/>
      <c r="L118" s="181"/>
      <c r="M118" s="182"/>
      <c r="N118" s="183"/>
      <c r="O118" s="183"/>
      <c r="P118" s="184">
        <f>SUM(P119:P186)</f>
        <v>0</v>
      </c>
      <c r="Q118" s="183"/>
      <c r="R118" s="184">
        <f>SUM(R119:R186)</f>
        <v>0</v>
      </c>
      <c r="S118" s="183"/>
      <c r="T118" s="185">
        <f>SUM(T119:T186)</f>
        <v>0</v>
      </c>
      <c r="AR118" s="186" t="s">
        <v>80</v>
      </c>
      <c r="AT118" s="187" t="s">
        <v>71</v>
      </c>
      <c r="AU118" s="187" t="s">
        <v>80</v>
      </c>
      <c r="AY118" s="186" t="s">
        <v>160</v>
      </c>
      <c r="BK118" s="188">
        <f>SUM(BK119:BK186)</f>
        <v>0</v>
      </c>
    </row>
    <row r="119" spans="2:65" s="1" customFormat="1" ht="25.5" customHeight="1">
      <c r="B119" s="40"/>
      <c r="C119" s="191" t="s">
        <v>10</v>
      </c>
      <c r="D119" s="191" t="s">
        <v>162</v>
      </c>
      <c r="E119" s="192" t="s">
        <v>501</v>
      </c>
      <c r="F119" s="193" t="s">
        <v>502</v>
      </c>
      <c r="G119" s="194" t="s">
        <v>165</v>
      </c>
      <c r="H119" s="195">
        <v>981</v>
      </c>
      <c r="I119" s="196"/>
      <c r="J119" s="197">
        <f>ROUND(I119*H119,2)</f>
        <v>0</v>
      </c>
      <c r="K119" s="193" t="s">
        <v>21</v>
      </c>
      <c r="L119" s="60"/>
      <c r="M119" s="198" t="s">
        <v>21</v>
      </c>
      <c r="N119" s="199" t="s">
        <v>43</v>
      </c>
      <c r="O119" s="41"/>
      <c r="P119" s="200">
        <f>O119*H119</f>
        <v>0</v>
      </c>
      <c r="Q119" s="200">
        <v>0</v>
      </c>
      <c r="R119" s="200">
        <f>Q119*H119</f>
        <v>0</v>
      </c>
      <c r="S119" s="200">
        <v>0</v>
      </c>
      <c r="T119" s="201">
        <f>S119*H119</f>
        <v>0</v>
      </c>
      <c r="AR119" s="23" t="s">
        <v>166</v>
      </c>
      <c r="AT119" s="23" t="s">
        <v>162</v>
      </c>
      <c r="AU119" s="23" t="s">
        <v>82</v>
      </c>
      <c r="AY119" s="23" t="s">
        <v>160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23" t="s">
        <v>80</v>
      </c>
      <c r="BK119" s="202">
        <f>ROUND(I119*H119,2)</f>
        <v>0</v>
      </c>
      <c r="BL119" s="23" t="s">
        <v>166</v>
      </c>
      <c r="BM119" s="23" t="s">
        <v>223</v>
      </c>
    </row>
    <row r="120" spans="2:65" s="1" customFormat="1" ht="13.5">
      <c r="B120" s="40"/>
      <c r="C120" s="62"/>
      <c r="D120" s="203" t="s">
        <v>167</v>
      </c>
      <c r="E120" s="62"/>
      <c r="F120" s="204" t="s">
        <v>502</v>
      </c>
      <c r="G120" s="62"/>
      <c r="H120" s="62"/>
      <c r="I120" s="162"/>
      <c r="J120" s="62"/>
      <c r="K120" s="62"/>
      <c r="L120" s="60"/>
      <c r="M120" s="205"/>
      <c r="N120" s="41"/>
      <c r="O120" s="41"/>
      <c r="P120" s="41"/>
      <c r="Q120" s="41"/>
      <c r="R120" s="41"/>
      <c r="S120" s="41"/>
      <c r="T120" s="77"/>
      <c r="AT120" s="23" t="s">
        <v>167</v>
      </c>
      <c r="AU120" s="23" t="s">
        <v>82</v>
      </c>
    </row>
    <row r="121" spans="2:65" s="1" customFormat="1" ht="16.5" customHeight="1">
      <c r="B121" s="40"/>
      <c r="C121" s="228" t="s">
        <v>195</v>
      </c>
      <c r="D121" s="228" t="s">
        <v>232</v>
      </c>
      <c r="E121" s="229" t="s">
        <v>503</v>
      </c>
      <c r="F121" s="230" t="s">
        <v>504</v>
      </c>
      <c r="G121" s="231" t="s">
        <v>235</v>
      </c>
      <c r="H121" s="232">
        <v>88.29</v>
      </c>
      <c r="I121" s="233"/>
      <c r="J121" s="234">
        <f>ROUND(I121*H121,2)</f>
        <v>0</v>
      </c>
      <c r="K121" s="230" t="s">
        <v>21</v>
      </c>
      <c r="L121" s="235"/>
      <c r="M121" s="236" t="s">
        <v>21</v>
      </c>
      <c r="N121" s="237" t="s">
        <v>43</v>
      </c>
      <c r="O121" s="41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AR121" s="23" t="s">
        <v>176</v>
      </c>
      <c r="AT121" s="23" t="s">
        <v>232</v>
      </c>
      <c r="AU121" s="23" t="s">
        <v>82</v>
      </c>
      <c r="AY121" s="23" t="s">
        <v>160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3" t="s">
        <v>80</v>
      </c>
      <c r="BK121" s="202">
        <f>ROUND(I121*H121,2)</f>
        <v>0</v>
      </c>
      <c r="BL121" s="23" t="s">
        <v>166</v>
      </c>
      <c r="BM121" s="23" t="s">
        <v>226</v>
      </c>
    </row>
    <row r="122" spans="2:65" s="1" customFormat="1" ht="13.5">
      <c r="B122" s="40"/>
      <c r="C122" s="62"/>
      <c r="D122" s="203" t="s">
        <v>167</v>
      </c>
      <c r="E122" s="62"/>
      <c r="F122" s="204" t="s">
        <v>504</v>
      </c>
      <c r="G122" s="62"/>
      <c r="H122" s="62"/>
      <c r="I122" s="162"/>
      <c r="J122" s="62"/>
      <c r="K122" s="62"/>
      <c r="L122" s="60"/>
      <c r="M122" s="205"/>
      <c r="N122" s="41"/>
      <c r="O122" s="41"/>
      <c r="P122" s="41"/>
      <c r="Q122" s="41"/>
      <c r="R122" s="41"/>
      <c r="S122" s="41"/>
      <c r="T122" s="77"/>
      <c r="AT122" s="23" t="s">
        <v>167</v>
      </c>
      <c r="AU122" s="23" t="s">
        <v>82</v>
      </c>
    </row>
    <row r="123" spans="2:65" s="11" customFormat="1" ht="13.5">
      <c r="B123" s="206"/>
      <c r="C123" s="207"/>
      <c r="D123" s="203" t="s">
        <v>177</v>
      </c>
      <c r="E123" s="208" t="s">
        <v>21</v>
      </c>
      <c r="F123" s="209" t="s">
        <v>505</v>
      </c>
      <c r="G123" s="207"/>
      <c r="H123" s="210">
        <v>88.29</v>
      </c>
      <c r="I123" s="211"/>
      <c r="J123" s="207"/>
      <c r="K123" s="207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177</v>
      </c>
      <c r="AU123" s="216" t="s">
        <v>82</v>
      </c>
      <c r="AV123" s="11" t="s">
        <v>82</v>
      </c>
      <c r="AW123" s="11" t="s">
        <v>35</v>
      </c>
      <c r="AX123" s="11" t="s">
        <v>72</v>
      </c>
      <c r="AY123" s="216" t="s">
        <v>160</v>
      </c>
    </row>
    <row r="124" spans="2:65" s="12" customFormat="1" ht="13.5">
      <c r="B124" s="217"/>
      <c r="C124" s="218"/>
      <c r="D124" s="203" t="s">
        <v>177</v>
      </c>
      <c r="E124" s="219" t="s">
        <v>21</v>
      </c>
      <c r="F124" s="220" t="s">
        <v>179</v>
      </c>
      <c r="G124" s="218"/>
      <c r="H124" s="221">
        <v>88.29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177</v>
      </c>
      <c r="AU124" s="227" t="s">
        <v>82</v>
      </c>
      <c r="AV124" s="12" t="s">
        <v>166</v>
      </c>
      <c r="AW124" s="12" t="s">
        <v>35</v>
      </c>
      <c r="AX124" s="12" t="s">
        <v>80</v>
      </c>
      <c r="AY124" s="227" t="s">
        <v>160</v>
      </c>
    </row>
    <row r="125" spans="2:65" s="1" customFormat="1" ht="16.5" customHeight="1">
      <c r="B125" s="40"/>
      <c r="C125" s="228" t="s">
        <v>227</v>
      </c>
      <c r="D125" s="228" t="s">
        <v>232</v>
      </c>
      <c r="E125" s="229" t="s">
        <v>506</v>
      </c>
      <c r="F125" s="230" t="s">
        <v>507</v>
      </c>
      <c r="G125" s="231" t="s">
        <v>165</v>
      </c>
      <c r="H125" s="232">
        <v>1177.2</v>
      </c>
      <c r="I125" s="233"/>
      <c r="J125" s="234">
        <f>ROUND(I125*H125,2)</f>
        <v>0</v>
      </c>
      <c r="K125" s="230" t="s">
        <v>21</v>
      </c>
      <c r="L125" s="235"/>
      <c r="M125" s="236" t="s">
        <v>21</v>
      </c>
      <c r="N125" s="237" t="s">
        <v>43</v>
      </c>
      <c r="O125" s="41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AR125" s="23" t="s">
        <v>176</v>
      </c>
      <c r="AT125" s="23" t="s">
        <v>232</v>
      </c>
      <c r="AU125" s="23" t="s">
        <v>82</v>
      </c>
      <c r="AY125" s="23" t="s">
        <v>160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3" t="s">
        <v>80</v>
      </c>
      <c r="BK125" s="202">
        <f>ROUND(I125*H125,2)</f>
        <v>0</v>
      </c>
      <c r="BL125" s="23" t="s">
        <v>166</v>
      </c>
      <c r="BM125" s="23" t="s">
        <v>230</v>
      </c>
    </row>
    <row r="126" spans="2:65" s="1" customFormat="1" ht="13.5">
      <c r="B126" s="40"/>
      <c r="C126" s="62"/>
      <c r="D126" s="203" t="s">
        <v>167</v>
      </c>
      <c r="E126" s="62"/>
      <c r="F126" s="204" t="s">
        <v>507</v>
      </c>
      <c r="G126" s="62"/>
      <c r="H126" s="62"/>
      <c r="I126" s="162"/>
      <c r="J126" s="62"/>
      <c r="K126" s="62"/>
      <c r="L126" s="60"/>
      <c r="M126" s="205"/>
      <c r="N126" s="41"/>
      <c r="O126" s="41"/>
      <c r="P126" s="41"/>
      <c r="Q126" s="41"/>
      <c r="R126" s="41"/>
      <c r="S126" s="41"/>
      <c r="T126" s="77"/>
      <c r="AT126" s="23" t="s">
        <v>167</v>
      </c>
      <c r="AU126" s="23" t="s">
        <v>82</v>
      </c>
    </row>
    <row r="127" spans="2:65" s="1" customFormat="1" ht="16.5" customHeight="1">
      <c r="B127" s="40"/>
      <c r="C127" s="191" t="s">
        <v>200</v>
      </c>
      <c r="D127" s="191" t="s">
        <v>162</v>
      </c>
      <c r="E127" s="192" t="s">
        <v>244</v>
      </c>
      <c r="F127" s="193" t="s">
        <v>245</v>
      </c>
      <c r="G127" s="194" t="s">
        <v>165</v>
      </c>
      <c r="H127" s="195">
        <v>2505</v>
      </c>
      <c r="I127" s="196"/>
      <c r="J127" s="197">
        <f>ROUND(I127*H127,2)</f>
        <v>0</v>
      </c>
      <c r="K127" s="193" t="s">
        <v>21</v>
      </c>
      <c r="L127" s="60"/>
      <c r="M127" s="198" t="s">
        <v>21</v>
      </c>
      <c r="N127" s="199" t="s">
        <v>43</v>
      </c>
      <c r="O127" s="41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3" t="s">
        <v>166</v>
      </c>
      <c r="AT127" s="23" t="s">
        <v>162</v>
      </c>
      <c r="AU127" s="23" t="s">
        <v>82</v>
      </c>
      <c r="AY127" s="23" t="s">
        <v>160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3" t="s">
        <v>80</v>
      </c>
      <c r="BK127" s="202">
        <f>ROUND(I127*H127,2)</f>
        <v>0</v>
      </c>
      <c r="BL127" s="23" t="s">
        <v>166</v>
      </c>
      <c r="BM127" s="23" t="s">
        <v>236</v>
      </c>
    </row>
    <row r="128" spans="2:65" s="1" customFormat="1" ht="13.5">
      <c r="B128" s="40"/>
      <c r="C128" s="62"/>
      <c r="D128" s="203" t="s">
        <v>167</v>
      </c>
      <c r="E128" s="62"/>
      <c r="F128" s="204" t="s">
        <v>245</v>
      </c>
      <c r="G128" s="62"/>
      <c r="H128" s="62"/>
      <c r="I128" s="162"/>
      <c r="J128" s="62"/>
      <c r="K128" s="62"/>
      <c r="L128" s="60"/>
      <c r="M128" s="205"/>
      <c r="N128" s="41"/>
      <c r="O128" s="41"/>
      <c r="P128" s="41"/>
      <c r="Q128" s="41"/>
      <c r="R128" s="41"/>
      <c r="S128" s="41"/>
      <c r="T128" s="77"/>
      <c r="AT128" s="23" t="s">
        <v>167</v>
      </c>
      <c r="AU128" s="23" t="s">
        <v>82</v>
      </c>
    </row>
    <row r="129" spans="2:65" s="11" customFormat="1" ht="13.5">
      <c r="B129" s="206"/>
      <c r="C129" s="207"/>
      <c r="D129" s="203" t="s">
        <v>177</v>
      </c>
      <c r="E129" s="208" t="s">
        <v>21</v>
      </c>
      <c r="F129" s="209" t="s">
        <v>508</v>
      </c>
      <c r="G129" s="207"/>
      <c r="H129" s="210">
        <v>2505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177</v>
      </c>
      <c r="AU129" s="216" t="s">
        <v>82</v>
      </c>
      <c r="AV129" s="11" t="s">
        <v>82</v>
      </c>
      <c r="AW129" s="11" t="s">
        <v>35</v>
      </c>
      <c r="AX129" s="11" t="s">
        <v>72</v>
      </c>
      <c r="AY129" s="216" t="s">
        <v>160</v>
      </c>
    </row>
    <row r="130" spans="2:65" s="12" customFormat="1" ht="13.5">
      <c r="B130" s="217"/>
      <c r="C130" s="218"/>
      <c r="D130" s="203" t="s">
        <v>177</v>
      </c>
      <c r="E130" s="219" t="s">
        <v>21</v>
      </c>
      <c r="F130" s="220" t="s">
        <v>179</v>
      </c>
      <c r="G130" s="218"/>
      <c r="H130" s="221">
        <v>2505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177</v>
      </c>
      <c r="AU130" s="227" t="s">
        <v>82</v>
      </c>
      <c r="AV130" s="12" t="s">
        <v>166</v>
      </c>
      <c r="AW130" s="12" t="s">
        <v>35</v>
      </c>
      <c r="AX130" s="12" t="s">
        <v>80</v>
      </c>
      <c r="AY130" s="227" t="s">
        <v>160</v>
      </c>
    </row>
    <row r="131" spans="2:65" s="1" customFormat="1" ht="16.5" customHeight="1">
      <c r="B131" s="40"/>
      <c r="C131" s="191" t="s">
        <v>238</v>
      </c>
      <c r="D131" s="191" t="s">
        <v>162</v>
      </c>
      <c r="E131" s="192" t="s">
        <v>509</v>
      </c>
      <c r="F131" s="193" t="s">
        <v>510</v>
      </c>
      <c r="G131" s="194" t="s">
        <v>165</v>
      </c>
      <c r="H131" s="195">
        <v>76</v>
      </c>
      <c r="I131" s="196"/>
      <c r="J131" s="197">
        <f>ROUND(I131*H131,2)</f>
        <v>0</v>
      </c>
      <c r="K131" s="193" t="s">
        <v>21</v>
      </c>
      <c r="L131" s="60"/>
      <c r="M131" s="198" t="s">
        <v>21</v>
      </c>
      <c r="N131" s="199" t="s">
        <v>43</v>
      </c>
      <c r="O131" s="4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3" t="s">
        <v>166</v>
      </c>
      <c r="AT131" s="23" t="s">
        <v>162</v>
      </c>
      <c r="AU131" s="23" t="s">
        <v>82</v>
      </c>
      <c r="AY131" s="23" t="s">
        <v>160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3" t="s">
        <v>80</v>
      </c>
      <c r="BK131" s="202">
        <f>ROUND(I131*H131,2)</f>
        <v>0</v>
      </c>
      <c r="BL131" s="23" t="s">
        <v>166</v>
      </c>
      <c r="BM131" s="23" t="s">
        <v>241</v>
      </c>
    </row>
    <row r="132" spans="2:65" s="1" customFormat="1" ht="13.5">
      <c r="B132" s="40"/>
      <c r="C132" s="62"/>
      <c r="D132" s="203" t="s">
        <v>167</v>
      </c>
      <c r="E132" s="62"/>
      <c r="F132" s="204" t="s">
        <v>510</v>
      </c>
      <c r="G132" s="62"/>
      <c r="H132" s="62"/>
      <c r="I132" s="162"/>
      <c r="J132" s="62"/>
      <c r="K132" s="62"/>
      <c r="L132" s="60"/>
      <c r="M132" s="205"/>
      <c r="N132" s="41"/>
      <c r="O132" s="41"/>
      <c r="P132" s="41"/>
      <c r="Q132" s="41"/>
      <c r="R132" s="41"/>
      <c r="S132" s="41"/>
      <c r="T132" s="77"/>
      <c r="AT132" s="23" t="s">
        <v>167</v>
      </c>
      <c r="AU132" s="23" t="s">
        <v>82</v>
      </c>
    </row>
    <row r="133" spans="2:65" s="1" customFormat="1" ht="16.5" customHeight="1">
      <c r="B133" s="40"/>
      <c r="C133" s="191" t="s">
        <v>204</v>
      </c>
      <c r="D133" s="191" t="s">
        <v>162</v>
      </c>
      <c r="E133" s="192" t="s">
        <v>511</v>
      </c>
      <c r="F133" s="193" t="s">
        <v>512</v>
      </c>
      <c r="G133" s="194" t="s">
        <v>165</v>
      </c>
      <c r="H133" s="195">
        <v>480</v>
      </c>
      <c r="I133" s="196"/>
      <c r="J133" s="197">
        <f>ROUND(I133*H133,2)</f>
        <v>0</v>
      </c>
      <c r="K133" s="193" t="s">
        <v>21</v>
      </c>
      <c r="L133" s="60"/>
      <c r="M133" s="198" t="s">
        <v>21</v>
      </c>
      <c r="N133" s="199" t="s">
        <v>43</v>
      </c>
      <c r="O133" s="41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3" t="s">
        <v>166</v>
      </c>
      <c r="AT133" s="23" t="s">
        <v>162</v>
      </c>
      <c r="AU133" s="23" t="s">
        <v>82</v>
      </c>
      <c r="AY133" s="23" t="s">
        <v>160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3" t="s">
        <v>80</v>
      </c>
      <c r="BK133" s="202">
        <f>ROUND(I133*H133,2)</f>
        <v>0</v>
      </c>
      <c r="BL133" s="23" t="s">
        <v>166</v>
      </c>
      <c r="BM133" s="23" t="s">
        <v>246</v>
      </c>
    </row>
    <row r="134" spans="2:65" s="1" customFormat="1" ht="13.5">
      <c r="B134" s="40"/>
      <c r="C134" s="62"/>
      <c r="D134" s="203" t="s">
        <v>167</v>
      </c>
      <c r="E134" s="62"/>
      <c r="F134" s="204" t="s">
        <v>512</v>
      </c>
      <c r="G134" s="62"/>
      <c r="H134" s="62"/>
      <c r="I134" s="162"/>
      <c r="J134" s="62"/>
      <c r="K134" s="62"/>
      <c r="L134" s="60"/>
      <c r="M134" s="205"/>
      <c r="N134" s="41"/>
      <c r="O134" s="41"/>
      <c r="P134" s="41"/>
      <c r="Q134" s="41"/>
      <c r="R134" s="41"/>
      <c r="S134" s="41"/>
      <c r="T134" s="77"/>
      <c r="AT134" s="23" t="s">
        <v>167</v>
      </c>
      <c r="AU134" s="23" t="s">
        <v>82</v>
      </c>
    </row>
    <row r="135" spans="2:65" s="11" customFormat="1" ht="13.5">
      <c r="B135" s="206"/>
      <c r="C135" s="207"/>
      <c r="D135" s="203" t="s">
        <v>177</v>
      </c>
      <c r="E135" s="208" t="s">
        <v>21</v>
      </c>
      <c r="F135" s="209" t="s">
        <v>513</v>
      </c>
      <c r="G135" s="207"/>
      <c r="H135" s="210">
        <v>480</v>
      </c>
      <c r="I135" s="211"/>
      <c r="J135" s="207"/>
      <c r="K135" s="207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177</v>
      </c>
      <c r="AU135" s="216" t="s">
        <v>82</v>
      </c>
      <c r="AV135" s="11" t="s">
        <v>82</v>
      </c>
      <c r="AW135" s="11" t="s">
        <v>35</v>
      </c>
      <c r="AX135" s="11" t="s">
        <v>72</v>
      </c>
      <c r="AY135" s="216" t="s">
        <v>160</v>
      </c>
    </row>
    <row r="136" spans="2:65" s="12" customFormat="1" ht="13.5">
      <c r="B136" s="217"/>
      <c r="C136" s="218"/>
      <c r="D136" s="203" t="s">
        <v>177</v>
      </c>
      <c r="E136" s="219" t="s">
        <v>21</v>
      </c>
      <c r="F136" s="220" t="s">
        <v>179</v>
      </c>
      <c r="G136" s="218"/>
      <c r="H136" s="221">
        <v>480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177</v>
      </c>
      <c r="AU136" s="227" t="s">
        <v>82</v>
      </c>
      <c r="AV136" s="12" t="s">
        <v>166</v>
      </c>
      <c r="AW136" s="12" t="s">
        <v>35</v>
      </c>
      <c r="AX136" s="12" t="s">
        <v>80</v>
      </c>
      <c r="AY136" s="227" t="s">
        <v>160</v>
      </c>
    </row>
    <row r="137" spans="2:65" s="1" customFormat="1" ht="16.5" customHeight="1">
      <c r="B137" s="40"/>
      <c r="C137" s="191" t="s">
        <v>9</v>
      </c>
      <c r="D137" s="191" t="s">
        <v>162</v>
      </c>
      <c r="E137" s="192" t="s">
        <v>514</v>
      </c>
      <c r="F137" s="193" t="s">
        <v>515</v>
      </c>
      <c r="G137" s="194" t="s">
        <v>165</v>
      </c>
      <c r="H137" s="195">
        <v>76</v>
      </c>
      <c r="I137" s="196"/>
      <c r="J137" s="197">
        <f>ROUND(I137*H137,2)</f>
        <v>0</v>
      </c>
      <c r="K137" s="193" t="s">
        <v>21</v>
      </c>
      <c r="L137" s="60"/>
      <c r="M137" s="198" t="s">
        <v>21</v>
      </c>
      <c r="N137" s="199" t="s">
        <v>43</v>
      </c>
      <c r="O137" s="41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3" t="s">
        <v>166</v>
      </c>
      <c r="AT137" s="23" t="s">
        <v>162</v>
      </c>
      <c r="AU137" s="23" t="s">
        <v>82</v>
      </c>
      <c r="AY137" s="23" t="s">
        <v>160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3" t="s">
        <v>80</v>
      </c>
      <c r="BK137" s="202">
        <f>ROUND(I137*H137,2)</f>
        <v>0</v>
      </c>
      <c r="BL137" s="23" t="s">
        <v>166</v>
      </c>
      <c r="BM137" s="23" t="s">
        <v>250</v>
      </c>
    </row>
    <row r="138" spans="2:65" s="1" customFormat="1" ht="13.5">
      <c r="B138" s="40"/>
      <c r="C138" s="62"/>
      <c r="D138" s="203" t="s">
        <v>167</v>
      </c>
      <c r="E138" s="62"/>
      <c r="F138" s="204" t="s">
        <v>515</v>
      </c>
      <c r="G138" s="62"/>
      <c r="H138" s="62"/>
      <c r="I138" s="162"/>
      <c r="J138" s="62"/>
      <c r="K138" s="62"/>
      <c r="L138" s="60"/>
      <c r="M138" s="205"/>
      <c r="N138" s="41"/>
      <c r="O138" s="41"/>
      <c r="P138" s="41"/>
      <c r="Q138" s="41"/>
      <c r="R138" s="41"/>
      <c r="S138" s="41"/>
      <c r="T138" s="77"/>
      <c r="AT138" s="23" t="s">
        <v>167</v>
      </c>
      <c r="AU138" s="23" t="s">
        <v>82</v>
      </c>
    </row>
    <row r="139" spans="2:65" s="1" customFormat="1" ht="25.5" customHeight="1">
      <c r="B139" s="40"/>
      <c r="C139" s="191" t="s">
        <v>209</v>
      </c>
      <c r="D139" s="191" t="s">
        <v>162</v>
      </c>
      <c r="E139" s="192" t="s">
        <v>516</v>
      </c>
      <c r="F139" s="193" t="s">
        <v>517</v>
      </c>
      <c r="G139" s="194" t="s">
        <v>165</v>
      </c>
      <c r="H139" s="195">
        <v>35</v>
      </c>
      <c r="I139" s="196"/>
      <c r="J139" s="197">
        <f>ROUND(I139*H139,2)</f>
        <v>0</v>
      </c>
      <c r="K139" s="193" t="s">
        <v>21</v>
      </c>
      <c r="L139" s="60"/>
      <c r="M139" s="198" t="s">
        <v>21</v>
      </c>
      <c r="N139" s="199" t="s">
        <v>43</v>
      </c>
      <c r="O139" s="41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3" t="s">
        <v>166</v>
      </c>
      <c r="AT139" s="23" t="s">
        <v>162</v>
      </c>
      <c r="AU139" s="23" t="s">
        <v>82</v>
      </c>
      <c r="AY139" s="23" t="s">
        <v>160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3" t="s">
        <v>80</v>
      </c>
      <c r="BK139" s="202">
        <f>ROUND(I139*H139,2)</f>
        <v>0</v>
      </c>
      <c r="BL139" s="23" t="s">
        <v>166</v>
      </c>
      <c r="BM139" s="23" t="s">
        <v>254</v>
      </c>
    </row>
    <row r="140" spans="2:65" s="1" customFormat="1" ht="13.5">
      <c r="B140" s="40"/>
      <c r="C140" s="62"/>
      <c r="D140" s="203" t="s">
        <v>167</v>
      </c>
      <c r="E140" s="62"/>
      <c r="F140" s="204" t="s">
        <v>517</v>
      </c>
      <c r="G140" s="62"/>
      <c r="H140" s="62"/>
      <c r="I140" s="162"/>
      <c r="J140" s="62"/>
      <c r="K140" s="62"/>
      <c r="L140" s="60"/>
      <c r="M140" s="205"/>
      <c r="N140" s="41"/>
      <c r="O140" s="41"/>
      <c r="P140" s="41"/>
      <c r="Q140" s="41"/>
      <c r="R140" s="41"/>
      <c r="S140" s="41"/>
      <c r="T140" s="77"/>
      <c r="AT140" s="23" t="s">
        <v>167</v>
      </c>
      <c r="AU140" s="23" t="s">
        <v>82</v>
      </c>
    </row>
    <row r="141" spans="2:65" s="1" customFormat="1" ht="25.5" customHeight="1">
      <c r="B141" s="40"/>
      <c r="C141" s="191" t="s">
        <v>256</v>
      </c>
      <c r="D141" s="191" t="s">
        <v>162</v>
      </c>
      <c r="E141" s="192" t="s">
        <v>518</v>
      </c>
      <c r="F141" s="193" t="s">
        <v>519</v>
      </c>
      <c r="G141" s="194" t="s">
        <v>165</v>
      </c>
      <c r="H141" s="195">
        <v>35</v>
      </c>
      <c r="I141" s="196"/>
      <c r="J141" s="197">
        <f>ROUND(I141*H141,2)</f>
        <v>0</v>
      </c>
      <c r="K141" s="193" t="s">
        <v>21</v>
      </c>
      <c r="L141" s="60"/>
      <c r="M141" s="198" t="s">
        <v>21</v>
      </c>
      <c r="N141" s="199" t="s">
        <v>43</v>
      </c>
      <c r="O141" s="41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AR141" s="23" t="s">
        <v>166</v>
      </c>
      <c r="AT141" s="23" t="s">
        <v>162</v>
      </c>
      <c r="AU141" s="23" t="s">
        <v>82</v>
      </c>
      <c r="AY141" s="23" t="s">
        <v>160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3" t="s">
        <v>80</v>
      </c>
      <c r="BK141" s="202">
        <f>ROUND(I141*H141,2)</f>
        <v>0</v>
      </c>
      <c r="BL141" s="23" t="s">
        <v>166</v>
      </c>
      <c r="BM141" s="23" t="s">
        <v>259</v>
      </c>
    </row>
    <row r="142" spans="2:65" s="1" customFormat="1" ht="13.5">
      <c r="B142" s="40"/>
      <c r="C142" s="62"/>
      <c r="D142" s="203" t="s">
        <v>167</v>
      </c>
      <c r="E142" s="62"/>
      <c r="F142" s="204" t="s">
        <v>519</v>
      </c>
      <c r="G142" s="62"/>
      <c r="H142" s="62"/>
      <c r="I142" s="162"/>
      <c r="J142" s="62"/>
      <c r="K142" s="62"/>
      <c r="L142" s="60"/>
      <c r="M142" s="205"/>
      <c r="N142" s="41"/>
      <c r="O142" s="41"/>
      <c r="P142" s="41"/>
      <c r="Q142" s="41"/>
      <c r="R142" s="41"/>
      <c r="S142" s="41"/>
      <c r="T142" s="77"/>
      <c r="AT142" s="23" t="s">
        <v>167</v>
      </c>
      <c r="AU142" s="23" t="s">
        <v>82</v>
      </c>
    </row>
    <row r="143" spans="2:65" s="1" customFormat="1" ht="25.5" customHeight="1">
      <c r="B143" s="40"/>
      <c r="C143" s="191" t="s">
        <v>212</v>
      </c>
      <c r="D143" s="191" t="s">
        <v>162</v>
      </c>
      <c r="E143" s="192" t="s">
        <v>520</v>
      </c>
      <c r="F143" s="193" t="s">
        <v>521</v>
      </c>
      <c r="G143" s="194" t="s">
        <v>165</v>
      </c>
      <c r="H143" s="195">
        <v>640</v>
      </c>
      <c r="I143" s="196"/>
      <c r="J143" s="197">
        <f>ROUND(I143*H143,2)</f>
        <v>0</v>
      </c>
      <c r="K143" s="193" t="s">
        <v>21</v>
      </c>
      <c r="L143" s="60"/>
      <c r="M143" s="198" t="s">
        <v>21</v>
      </c>
      <c r="N143" s="199" t="s">
        <v>43</v>
      </c>
      <c r="O143" s="41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AR143" s="23" t="s">
        <v>166</v>
      </c>
      <c r="AT143" s="23" t="s">
        <v>162</v>
      </c>
      <c r="AU143" s="23" t="s">
        <v>82</v>
      </c>
      <c r="AY143" s="23" t="s">
        <v>160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23" t="s">
        <v>80</v>
      </c>
      <c r="BK143" s="202">
        <f>ROUND(I143*H143,2)</f>
        <v>0</v>
      </c>
      <c r="BL143" s="23" t="s">
        <v>166</v>
      </c>
      <c r="BM143" s="23" t="s">
        <v>263</v>
      </c>
    </row>
    <row r="144" spans="2:65" s="1" customFormat="1" ht="13.5">
      <c r="B144" s="40"/>
      <c r="C144" s="62"/>
      <c r="D144" s="203" t="s">
        <v>167</v>
      </c>
      <c r="E144" s="62"/>
      <c r="F144" s="204" t="s">
        <v>521</v>
      </c>
      <c r="G144" s="62"/>
      <c r="H144" s="62"/>
      <c r="I144" s="162"/>
      <c r="J144" s="62"/>
      <c r="K144" s="62"/>
      <c r="L144" s="60"/>
      <c r="M144" s="205"/>
      <c r="N144" s="41"/>
      <c r="O144" s="41"/>
      <c r="P144" s="41"/>
      <c r="Q144" s="41"/>
      <c r="R144" s="41"/>
      <c r="S144" s="41"/>
      <c r="T144" s="77"/>
      <c r="AT144" s="23" t="s">
        <v>167</v>
      </c>
      <c r="AU144" s="23" t="s">
        <v>82</v>
      </c>
    </row>
    <row r="145" spans="2:65" s="1" customFormat="1" ht="16.5" customHeight="1">
      <c r="B145" s="40"/>
      <c r="C145" s="191" t="s">
        <v>265</v>
      </c>
      <c r="D145" s="191" t="s">
        <v>162</v>
      </c>
      <c r="E145" s="192" t="s">
        <v>522</v>
      </c>
      <c r="F145" s="193" t="s">
        <v>523</v>
      </c>
      <c r="G145" s="194" t="s">
        <v>165</v>
      </c>
      <c r="H145" s="195">
        <v>675</v>
      </c>
      <c r="I145" s="196"/>
      <c r="J145" s="197">
        <f>ROUND(I145*H145,2)</f>
        <v>0</v>
      </c>
      <c r="K145" s="193" t="s">
        <v>21</v>
      </c>
      <c r="L145" s="60"/>
      <c r="M145" s="198" t="s">
        <v>21</v>
      </c>
      <c r="N145" s="199" t="s">
        <v>43</v>
      </c>
      <c r="O145" s="41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AR145" s="23" t="s">
        <v>166</v>
      </c>
      <c r="AT145" s="23" t="s">
        <v>162</v>
      </c>
      <c r="AU145" s="23" t="s">
        <v>82</v>
      </c>
      <c r="AY145" s="23" t="s">
        <v>160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3" t="s">
        <v>80</v>
      </c>
      <c r="BK145" s="202">
        <f>ROUND(I145*H145,2)</f>
        <v>0</v>
      </c>
      <c r="BL145" s="23" t="s">
        <v>166</v>
      </c>
      <c r="BM145" s="23" t="s">
        <v>268</v>
      </c>
    </row>
    <row r="146" spans="2:65" s="1" customFormat="1" ht="13.5">
      <c r="B146" s="40"/>
      <c r="C146" s="62"/>
      <c r="D146" s="203" t="s">
        <v>167</v>
      </c>
      <c r="E146" s="62"/>
      <c r="F146" s="204" t="s">
        <v>523</v>
      </c>
      <c r="G146" s="62"/>
      <c r="H146" s="62"/>
      <c r="I146" s="162"/>
      <c r="J146" s="62"/>
      <c r="K146" s="62"/>
      <c r="L146" s="60"/>
      <c r="M146" s="205"/>
      <c r="N146" s="41"/>
      <c r="O146" s="41"/>
      <c r="P146" s="41"/>
      <c r="Q146" s="41"/>
      <c r="R146" s="41"/>
      <c r="S146" s="41"/>
      <c r="T146" s="77"/>
      <c r="AT146" s="23" t="s">
        <v>167</v>
      </c>
      <c r="AU146" s="23" t="s">
        <v>82</v>
      </c>
    </row>
    <row r="147" spans="2:65" s="11" customFormat="1" ht="13.5">
      <c r="B147" s="206"/>
      <c r="C147" s="207"/>
      <c r="D147" s="203" t="s">
        <v>177</v>
      </c>
      <c r="E147" s="208" t="s">
        <v>21</v>
      </c>
      <c r="F147" s="209" t="s">
        <v>524</v>
      </c>
      <c r="G147" s="207"/>
      <c r="H147" s="210">
        <v>675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177</v>
      </c>
      <c r="AU147" s="216" t="s">
        <v>82</v>
      </c>
      <c r="AV147" s="11" t="s">
        <v>82</v>
      </c>
      <c r="AW147" s="11" t="s">
        <v>35</v>
      </c>
      <c r="AX147" s="11" t="s">
        <v>72</v>
      </c>
      <c r="AY147" s="216" t="s">
        <v>160</v>
      </c>
    </row>
    <row r="148" spans="2:65" s="12" customFormat="1" ht="13.5">
      <c r="B148" s="217"/>
      <c r="C148" s="218"/>
      <c r="D148" s="203" t="s">
        <v>177</v>
      </c>
      <c r="E148" s="219" t="s">
        <v>21</v>
      </c>
      <c r="F148" s="220" t="s">
        <v>179</v>
      </c>
      <c r="G148" s="218"/>
      <c r="H148" s="221">
        <v>675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177</v>
      </c>
      <c r="AU148" s="227" t="s">
        <v>82</v>
      </c>
      <c r="AV148" s="12" t="s">
        <v>166</v>
      </c>
      <c r="AW148" s="12" t="s">
        <v>35</v>
      </c>
      <c r="AX148" s="12" t="s">
        <v>80</v>
      </c>
      <c r="AY148" s="227" t="s">
        <v>160</v>
      </c>
    </row>
    <row r="149" spans="2:65" s="1" customFormat="1" ht="16.5" customHeight="1">
      <c r="B149" s="40"/>
      <c r="C149" s="191" t="s">
        <v>216</v>
      </c>
      <c r="D149" s="191" t="s">
        <v>162</v>
      </c>
      <c r="E149" s="192" t="s">
        <v>525</v>
      </c>
      <c r="F149" s="193" t="s">
        <v>526</v>
      </c>
      <c r="G149" s="194" t="s">
        <v>165</v>
      </c>
      <c r="H149" s="195">
        <v>1315</v>
      </c>
      <c r="I149" s="196"/>
      <c r="J149" s="197">
        <f>ROUND(I149*H149,2)</f>
        <v>0</v>
      </c>
      <c r="K149" s="193" t="s">
        <v>21</v>
      </c>
      <c r="L149" s="60"/>
      <c r="M149" s="198" t="s">
        <v>21</v>
      </c>
      <c r="N149" s="199" t="s">
        <v>43</v>
      </c>
      <c r="O149" s="41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AR149" s="23" t="s">
        <v>166</v>
      </c>
      <c r="AT149" s="23" t="s">
        <v>162</v>
      </c>
      <c r="AU149" s="23" t="s">
        <v>82</v>
      </c>
      <c r="AY149" s="23" t="s">
        <v>160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3" t="s">
        <v>80</v>
      </c>
      <c r="BK149" s="202">
        <f>ROUND(I149*H149,2)</f>
        <v>0</v>
      </c>
      <c r="BL149" s="23" t="s">
        <v>166</v>
      </c>
      <c r="BM149" s="23" t="s">
        <v>271</v>
      </c>
    </row>
    <row r="150" spans="2:65" s="1" customFormat="1" ht="13.5">
      <c r="B150" s="40"/>
      <c r="C150" s="62"/>
      <c r="D150" s="203" t="s">
        <v>167</v>
      </c>
      <c r="E150" s="62"/>
      <c r="F150" s="204" t="s">
        <v>526</v>
      </c>
      <c r="G150" s="62"/>
      <c r="H150" s="62"/>
      <c r="I150" s="162"/>
      <c r="J150" s="62"/>
      <c r="K150" s="62"/>
      <c r="L150" s="60"/>
      <c r="M150" s="205"/>
      <c r="N150" s="41"/>
      <c r="O150" s="41"/>
      <c r="P150" s="41"/>
      <c r="Q150" s="41"/>
      <c r="R150" s="41"/>
      <c r="S150" s="41"/>
      <c r="T150" s="77"/>
      <c r="AT150" s="23" t="s">
        <v>167</v>
      </c>
      <c r="AU150" s="23" t="s">
        <v>82</v>
      </c>
    </row>
    <row r="151" spans="2:65" s="11" customFormat="1" ht="13.5">
      <c r="B151" s="206"/>
      <c r="C151" s="207"/>
      <c r="D151" s="203" t="s">
        <v>177</v>
      </c>
      <c r="E151" s="208" t="s">
        <v>21</v>
      </c>
      <c r="F151" s="209" t="s">
        <v>527</v>
      </c>
      <c r="G151" s="207"/>
      <c r="H151" s="210">
        <v>1315</v>
      </c>
      <c r="I151" s="211"/>
      <c r="J151" s="207"/>
      <c r="K151" s="207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177</v>
      </c>
      <c r="AU151" s="216" t="s">
        <v>82</v>
      </c>
      <c r="AV151" s="11" t="s">
        <v>82</v>
      </c>
      <c r="AW151" s="11" t="s">
        <v>35</v>
      </c>
      <c r="AX151" s="11" t="s">
        <v>72</v>
      </c>
      <c r="AY151" s="216" t="s">
        <v>160</v>
      </c>
    </row>
    <row r="152" spans="2:65" s="12" customFormat="1" ht="13.5">
      <c r="B152" s="217"/>
      <c r="C152" s="218"/>
      <c r="D152" s="203" t="s">
        <v>177</v>
      </c>
      <c r="E152" s="219" t="s">
        <v>21</v>
      </c>
      <c r="F152" s="220" t="s">
        <v>179</v>
      </c>
      <c r="G152" s="218"/>
      <c r="H152" s="221">
        <v>1315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177</v>
      </c>
      <c r="AU152" s="227" t="s">
        <v>82</v>
      </c>
      <c r="AV152" s="12" t="s">
        <v>166</v>
      </c>
      <c r="AW152" s="12" t="s">
        <v>35</v>
      </c>
      <c r="AX152" s="12" t="s">
        <v>80</v>
      </c>
      <c r="AY152" s="227" t="s">
        <v>160</v>
      </c>
    </row>
    <row r="153" spans="2:65" s="1" customFormat="1" ht="25.5" customHeight="1">
      <c r="B153" s="40"/>
      <c r="C153" s="191" t="s">
        <v>273</v>
      </c>
      <c r="D153" s="191" t="s">
        <v>162</v>
      </c>
      <c r="E153" s="192" t="s">
        <v>528</v>
      </c>
      <c r="F153" s="193" t="s">
        <v>529</v>
      </c>
      <c r="G153" s="194" t="s">
        <v>165</v>
      </c>
      <c r="H153" s="195">
        <v>675</v>
      </c>
      <c r="I153" s="196"/>
      <c r="J153" s="197">
        <f>ROUND(I153*H153,2)</f>
        <v>0</v>
      </c>
      <c r="K153" s="193" t="s">
        <v>21</v>
      </c>
      <c r="L153" s="60"/>
      <c r="M153" s="198" t="s">
        <v>21</v>
      </c>
      <c r="N153" s="199" t="s">
        <v>43</v>
      </c>
      <c r="O153" s="41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AR153" s="23" t="s">
        <v>166</v>
      </c>
      <c r="AT153" s="23" t="s">
        <v>162</v>
      </c>
      <c r="AU153" s="23" t="s">
        <v>82</v>
      </c>
      <c r="AY153" s="23" t="s">
        <v>160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23" t="s">
        <v>80</v>
      </c>
      <c r="BK153" s="202">
        <f>ROUND(I153*H153,2)</f>
        <v>0</v>
      </c>
      <c r="BL153" s="23" t="s">
        <v>166</v>
      </c>
      <c r="BM153" s="23" t="s">
        <v>276</v>
      </c>
    </row>
    <row r="154" spans="2:65" s="1" customFormat="1" ht="13.5">
      <c r="B154" s="40"/>
      <c r="C154" s="62"/>
      <c r="D154" s="203" t="s">
        <v>167</v>
      </c>
      <c r="E154" s="62"/>
      <c r="F154" s="204" t="s">
        <v>529</v>
      </c>
      <c r="G154" s="62"/>
      <c r="H154" s="62"/>
      <c r="I154" s="162"/>
      <c r="J154" s="62"/>
      <c r="K154" s="62"/>
      <c r="L154" s="60"/>
      <c r="M154" s="205"/>
      <c r="N154" s="41"/>
      <c r="O154" s="41"/>
      <c r="P154" s="41"/>
      <c r="Q154" s="41"/>
      <c r="R154" s="41"/>
      <c r="S154" s="41"/>
      <c r="T154" s="77"/>
      <c r="AT154" s="23" t="s">
        <v>167</v>
      </c>
      <c r="AU154" s="23" t="s">
        <v>82</v>
      </c>
    </row>
    <row r="155" spans="2:65" s="11" customFormat="1" ht="13.5">
      <c r="B155" s="206"/>
      <c r="C155" s="207"/>
      <c r="D155" s="203" t="s">
        <v>177</v>
      </c>
      <c r="E155" s="208" t="s">
        <v>21</v>
      </c>
      <c r="F155" s="209" t="s">
        <v>524</v>
      </c>
      <c r="G155" s="207"/>
      <c r="H155" s="210">
        <v>675</v>
      </c>
      <c r="I155" s="211"/>
      <c r="J155" s="207"/>
      <c r="K155" s="207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177</v>
      </c>
      <c r="AU155" s="216" t="s">
        <v>82</v>
      </c>
      <c r="AV155" s="11" t="s">
        <v>82</v>
      </c>
      <c r="AW155" s="11" t="s">
        <v>35</v>
      </c>
      <c r="AX155" s="11" t="s">
        <v>72</v>
      </c>
      <c r="AY155" s="216" t="s">
        <v>160</v>
      </c>
    </row>
    <row r="156" spans="2:65" s="12" customFormat="1" ht="13.5">
      <c r="B156" s="217"/>
      <c r="C156" s="218"/>
      <c r="D156" s="203" t="s">
        <v>177</v>
      </c>
      <c r="E156" s="219" t="s">
        <v>21</v>
      </c>
      <c r="F156" s="220" t="s">
        <v>179</v>
      </c>
      <c r="G156" s="218"/>
      <c r="H156" s="221">
        <v>675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177</v>
      </c>
      <c r="AU156" s="227" t="s">
        <v>82</v>
      </c>
      <c r="AV156" s="12" t="s">
        <v>166</v>
      </c>
      <c r="AW156" s="12" t="s">
        <v>35</v>
      </c>
      <c r="AX156" s="12" t="s">
        <v>80</v>
      </c>
      <c r="AY156" s="227" t="s">
        <v>160</v>
      </c>
    </row>
    <row r="157" spans="2:65" s="1" customFormat="1" ht="25.5" customHeight="1">
      <c r="B157" s="40"/>
      <c r="C157" s="191" t="s">
        <v>220</v>
      </c>
      <c r="D157" s="191" t="s">
        <v>162</v>
      </c>
      <c r="E157" s="192" t="s">
        <v>530</v>
      </c>
      <c r="F157" s="193" t="s">
        <v>531</v>
      </c>
      <c r="G157" s="194" t="s">
        <v>165</v>
      </c>
      <c r="H157" s="195">
        <v>96</v>
      </c>
      <c r="I157" s="196"/>
      <c r="J157" s="197">
        <f>ROUND(I157*H157,2)</f>
        <v>0</v>
      </c>
      <c r="K157" s="193" t="s">
        <v>21</v>
      </c>
      <c r="L157" s="60"/>
      <c r="M157" s="198" t="s">
        <v>21</v>
      </c>
      <c r="N157" s="199" t="s">
        <v>43</v>
      </c>
      <c r="O157" s="41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AR157" s="23" t="s">
        <v>166</v>
      </c>
      <c r="AT157" s="23" t="s">
        <v>162</v>
      </c>
      <c r="AU157" s="23" t="s">
        <v>82</v>
      </c>
      <c r="AY157" s="23" t="s">
        <v>160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23" t="s">
        <v>80</v>
      </c>
      <c r="BK157" s="202">
        <f>ROUND(I157*H157,2)</f>
        <v>0</v>
      </c>
      <c r="BL157" s="23" t="s">
        <v>166</v>
      </c>
      <c r="BM157" s="23" t="s">
        <v>280</v>
      </c>
    </row>
    <row r="158" spans="2:65" s="1" customFormat="1" ht="13.5">
      <c r="B158" s="40"/>
      <c r="C158" s="62"/>
      <c r="D158" s="203" t="s">
        <v>167</v>
      </c>
      <c r="E158" s="62"/>
      <c r="F158" s="204" t="s">
        <v>531</v>
      </c>
      <c r="G158" s="62"/>
      <c r="H158" s="62"/>
      <c r="I158" s="162"/>
      <c r="J158" s="62"/>
      <c r="K158" s="62"/>
      <c r="L158" s="60"/>
      <c r="M158" s="205"/>
      <c r="N158" s="41"/>
      <c r="O158" s="41"/>
      <c r="P158" s="41"/>
      <c r="Q158" s="41"/>
      <c r="R158" s="41"/>
      <c r="S158" s="41"/>
      <c r="T158" s="77"/>
      <c r="AT158" s="23" t="s">
        <v>167</v>
      </c>
      <c r="AU158" s="23" t="s">
        <v>82</v>
      </c>
    </row>
    <row r="159" spans="2:65" s="11" customFormat="1" ht="13.5">
      <c r="B159" s="206"/>
      <c r="C159" s="207"/>
      <c r="D159" s="203" t="s">
        <v>177</v>
      </c>
      <c r="E159" s="208" t="s">
        <v>21</v>
      </c>
      <c r="F159" s="209" t="s">
        <v>532</v>
      </c>
      <c r="G159" s="207"/>
      <c r="H159" s="210">
        <v>96</v>
      </c>
      <c r="I159" s="211"/>
      <c r="J159" s="207"/>
      <c r="K159" s="207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177</v>
      </c>
      <c r="AU159" s="216" t="s">
        <v>82</v>
      </c>
      <c r="AV159" s="11" t="s">
        <v>82</v>
      </c>
      <c r="AW159" s="11" t="s">
        <v>35</v>
      </c>
      <c r="AX159" s="11" t="s">
        <v>72</v>
      </c>
      <c r="AY159" s="216" t="s">
        <v>160</v>
      </c>
    </row>
    <row r="160" spans="2:65" s="12" customFormat="1" ht="13.5">
      <c r="B160" s="217"/>
      <c r="C160" s="218"/>
      <c r="D160" s="203" t="s">
        <v>177</v>
      </c>
      <c r="E160" s="219" t="s">
        <v>21</v>
      </c>
      <c r="F160" s="220" t="s">
        <v>179</v>
      </c>
      <c r="G160" s="218"/>
      <c r="H160" s="221">
        <v>96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177</v>
      </c>
      <c r="AU160" s="227" t="s">
        <v>82</v>
      </c>
      <c r="AV160" s="12" t="s">
        <v>166</v>
      </c>
      <c r="AW160" s="12" t="s">
        <v>35</v>
      </c>
      <c r="AX160" s="12" t="s">
        <v>80</v>
      </c>
      <c r="AY160" s="227" t="s">
        <v>160</v>
      </c>
    </row>
    <row r="161" spans="2:65" s="1" customFormat="1" ht="16.5" customHeight="1">
      <c r="B161" s="40"/>
      <c r="C161" s="228" t="s">
        <v>281</v>
      </c>
      <c r="D161" s="228" t="s">
        <v>232</v>
      </c>
      <c r="E161" s="229" t="s">
        <v>533</v>
      </c>
      <c r="F161" s="230" t="s">
        <v>534</v>
      </c>
      <c r="G161" s="231" t="s">
        <v>235</v>
      </c>
      <c r="H161" s="232">
        <v>19.2</v>
      </c>
      <c r="I161" s="233"/>
      <c r="J161" s="234">
        <f>ROUND(I161*H161,2)</f>
        <v>0</v>
      </c>
      <c r="K161" s="230" t="s">
        <v>21</v>
      </c>
      <c r="L161" s="235"/>
      <c r="M161" s="236" t="s">
        <v>21</v>
      </c>
      <c r="N161" s="237" t="s">
        <v>43</v>
      </c>
      <c r="O161" s="41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AR161" s="23" t="s">
        <v>176</v>
      </c>
      <c r="AT161" s="23" t="s">
        <v>232</v>
      </c>
      <c r="AU161" s="23" t="s">
        <v>82</v>
      </c>
      <c r="AY161" s="23" t="s">
        <v>160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23" t="s">
        <v>80</v>
      </c>
      <c r="BK161" s="202">
        <f>ROUND(I161*H161,2)</f>
        <v>0</v>
      </c>
      <c r="BL161" s="23" t="s">
        <v>166</v>
      </c>
      <c r="BM161" s="23" t="s">
        <v>284</v>
      </c>
    </row>
    <row r="162" spans="2:65" s="1" customFormat="1" ht="13.5">
      <c r="B162" s="40"/>
      <c r="C162" s="62"/>
      <c r="D162" s="203" t="s">
        <v>167</v>
      </c>
      <c r="E162" s="62"/>
      <c r="F162" s="204" t="s">
        <v>534</v>
      </c>
      <c r="G162" s="62"/>
      <c r="H162" s="62"/>
      <c r="I162" s="162"/>
      <c r="J162" s="62"/>
      <c r="K162" s="62"/>
      <c r="L162" s="60"/>
      <c r="M162" s="205"/>
      <c r="N162" s="41"/>
      <c r="O162" s="41"/>
      <c r="P162" s="41"/>
      <c r="Q162" s="41"/>
      <c r="R162" s="41"/>
      <c r="S162" s="41"/>
      <c r="T162" s="77"/>
      <c r="AT162" s="23" t="s">
        <v>167</v>
      </c>
      <c r="AU162" s="23" t="s">
        <v>82</v>
      </c>
    </row>
    <row r="163" spans="2:65" s="11" customFormat="1" ht="13.5">
      <c r="B163" s="206"/>
      <c r="C163" s="207"/>
      <c r="D163" s="203" t="s">
        <v>177</v>
      </c>
      <c r="E163" s="208" t="s">
        <v>21</v>
      </c>
      <c r="F163" s="209" t="s">
        <v>535</v>
      </c>
      <c r="G163" s="207"/>
      <c r="H163" s="210">
        <v>19.2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177</v>
      </c>
      <c r="AU163" s="216" t="s">
        <v>82</v>
      </c>
      <c r="AV163" s="11" t="s">
        <v>82</v>
      </c>
      <c r="AW163" s="11" t="s">
        <v>35</v>
      </c>
      <c r="AX163" s="11" t="s">
        <v>72</v>
      </c>
      <c r="AY163" s="216" t="s">
        <v>160</v>
      </c>
    </row>
    <row r="164" spans="2:65" s="12" customFormat="1" ht="13.5">
      <c r="B164" s="217"/>
      <c r="C164" s="218"/>
      <c r="D164" s="203" t="s">
        <v>177</v>
      </c>
      <c r="E164" s="219" t="s">
        <v>21</v>
      </c>
      <c r="F164" s="220" t="s">
        <v>179</v>
      </c>
      <c r="G164" s="218"/>
      <c r="H164" s="221">
        <v>19.2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177</v>
      </c>
      <c r="AU164" s="227" t="s">
        <v>82</v>
      </c>
      <c r="AV164" s="12" t="s">
        <v>166</v>
      </c>
      <c r="AW164" s="12" t="s">
        <v>35</v>
      </c>
      <c r="AX164" s="12" t="s">
        <v>80</v>
      </c>
      <c r="AY164" s="227" t="s">
        <v>160</v>
      </c>
    </row>
    <row r="165" spans="2:65" s="1" customFormat="1" ht="16.5" customHeight="1">
      <c r="B165" s="40"/>
      <c r="C165" s="191" t="s">
        <v>223</v>
      </c>
      <c r="D165" s="191" t="s">
        <v>162</v>
      </c>
      <c r="E165" s="192" t="s">
        <v>536</v>
      </c>
      <c r="F165" s="193" t="s">
        <v>537</v>
      </c>
      <c r="G165" s="194" t="s">
        <v>165</v>
      </c>
      <c r="H165" s="195">
        <v>85</v>
      </c>
      <c r="I165" s="196"/>
      <c r="J165" s="197">
        <f>ROUND(I165*H165,2)</f>
        <v>0</v>
      </c>
      <c r="K165" s="193" t="s">
        <v>21</v>
      </c>
      <c r="L165" s="60"/>
      <c r="M165" s="198" t="s">
        <v>21</v>
      </c>
      <c r="N165" s="199" t="s">
        <v>43</v>
      </c>
      <c r="O165" s="41"/>
      <c r="P165" s="200">
        <f>O165*H165</f>
        <v>0</v>
      </c>
      <c r="Q165" s="200">
        <v>0</v>
      </c>
      <c r="R165" s="200">
        <f>Q165*H165</f>
        <v>0</v>
      </c>
      <c r="S165" s="200">
        <v>0</v>
      </c>
      <c r="T165" s="201">
        <f>S165*H165</f>
        <v>0</v>
      </c>
      <c r="AR165" s="23" t="s">
        <v>166</v>
      </c>
      <c r="AT165" s="23" t="s">
        <v>162</v>
      </c>
      <c r="AU165" s="23" t="s">
        <v>82</v>
      </c>
      <c r="AY165" s="23" t="s">
        <v>160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23" t="s">
        <v>80</v>
      </c>
      <c r="BK165" s="202">
        <f>ROUND(I165*H165,2)</f>
        <v>0</v>
      </c>
      <c r="BL165" s="23" t="s">
        <v>166</v>
      </c>
      <c r="BM165" s="23" t="s">
        <v>290</v>
      </c>
    </row>
    <row r="166" spans="2:65" s="1" customFormat="1" ht="13.5">
      <c r="B166" s="40"/>
      <c r="C166" s="62"/>
      <c r="D166" s="203" t="s">
        <v>167</v>
      </c>
      <c r="E166" s="62"/>
      <c r="F166" s="204" t="s">
        <v>537</v>
      </c>
      <c r="G166" s="62"/>
      <c r="H166" s="62"/>
      <c r="I166" s="162"/>
      <c r="J166" s="62"/>
      <c r="K166" s="62"/>
      <c r="L166" s="60"/>
      <c r="M166" s="205"/>
      <c r="N166" s="41"/>
      <c r="O166" s="41"/>
      <c r="P166" s="41"/>
      <c r="Q166" s="41"/>
      <c r="R166" s="41"/>
      <c r="S166" s="41"/>
      <c r="T166" s="77"/>
      <c r="AT166" s="23" t="s">
        <v>167</v>
      </c>
      <c r="AU166" s="23" t="s">
        <v>82</v>
      </c>
    </row>
    <row r="167" spans="2:65" s="11" customFormat="1" ht="13.5">
      <c r="B167" s="206"/>
      <c r="C167" s="207"/>
      <c r="D167" s="203" t="s">
        <v>177</v>
      </c>
      <c r="E167" s="208" t="s">
        <v>21</v>
      </c>
      <c r="F167" s="209" t="s">
        <v>538</v>
      </c>
      <c r="G167" s="207"/>
      <c r="H167" s="210">
        <v>85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177</v>
      </c>
      <c r="AU167" s="216" t="s">
        <v>82</v>
      </c>
      <c r="AV167" s="11" t="s">
        <v>82</v>
      </c>
      <c r="AW167" s="11" t="s">
        <v>35</v>
      </c>
      <c r="AX167" s="11" t="s">
        <v>72</v>
      </c>
      <c r="AY167" s="216" t="s">
        <v>160</v>
      </c>
    </row>
    <row r="168" spans="2:65" s="12" customFormat="1" ht="13.5">
      <c r="B168" s="217"/>
      <c r="C168" s="218"/>
      <c r="D168" s="203" t="s">
        <v>177</v>
      </c>
      <c r="E168" s="219" t="s">
        <v>21</v>
      </c>
      <c r="F168" s="220" t="s">
        <v>179</v>
      </c>
      <c r="G168" s="218"/>
      <c r="H168" s="221">
        <v>85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177</v>
      </c>
      <c r="AU168" s="227" t="s">
        <v>82</v>
      </c>
      <c r="AV168" s="12" t="s">
        <v>166</v>
      </c>
      <c r="AW168" s="12" t="s">
        <v>35</v>
      </c>
      <c r="AX168" s="12" t="s">
        <v>80</v>
      </c>
      <c r="AY168" s="227" t="s">
        <v>160</v>
      </c>
    </row>
    <row r="169" spans="2:65" s="1" customFormat="1" ht="16.5" customHeight="1">
      <c r="B169" s="40"/>
      <c r="C169" s="228" t="s">
        <v>292</v>
      </c>
      <c r="D169" s="228" t="s">
        <v>232</v>
      </c>
      <c r="E169" s="229" t="s">
        <v>539</v>
      </c>
      <c r="F169" s="230" t="s">
        <v>540</v>
      </c>
      <c r="G169" s="231" t="s">
        <v>235</v>
      </c>
      <c r="H169" s="232">
        <v>7.5</v>
      </c>
      <c r="I169" s="233"/>
      <c r="J169" s="234">
        <f>ROUND(I169*H169,2)</f>
        <v>0</v>
      </c>
      <c r="K169" s="230" t="s">
        <v>21</v>
      </c>
      <c r="L169" s="235"/>
      <c r="M169" s="236" t="s">
        <v>21</v>
      </c>
      <c r="N169" s="237" t="s">
        <v>43</v>
      </c>
      <c r="O169" s="41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AR169" s="23" t="s">
        <v>176</v>
      </c>
      <c r="AT169" s="23" t="s">
        <v>232</v>
      </c>
      <c r="AU169" s="23" t="s">
        <v>82</v>
      </c>
      <c r="AY169" s="23" t="s">
        <v>160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23" t="s">
        <v>80</v>
      </c>
      <c r="BK169" s="202">
        <f>ROUND(I169*H169,2)</f>
        <v>0</v>
      </c>
      <c r="BL169" s="23" t="s">
        <v>166</v>
      </c>
      <c r="BM169" s="23" t="s">
        <v>295</v>
      </c>
    </row>
    <row r="170" spans="2:65" s="1" customFormat="1" ht="13.5">
      <c r="B170" s="40"/>
      <c r="C170" s="62"/>
      <c r="D170" s="203" t="s">
        <v>167</v>
      </c>
      <c r="E170" s="62"/>
      <c r="F170" s="204" t="s">
        <v>540</v>
      </c>
      <c r="G170" s="62"/>
      <c r="H170" s="62"/>
      <c r="I170" s="162"/>
      <c r="J170" s="62"/>
      <c r="K170" s="62"/>
      <c r="L170" s="60"/>
      <c r="M170" s="205"/>
      <c r="N170" s="41"/>
      <c r="O170" s="41"/>
      <c r="P170" s="41"/>
      <c r="Q170" s="41"/>
      <c r="R170" s="41"/>
      <c r="S170" s="41"/>
      <c r="T170" s="77"/>
      <c r="AT170" s="23" t="s">
        <v>167</v>
      </c>
      <c r="AU170" s="23" t="s">
        <v>82</v>
      </c>
    </row>
    <row r="171" spans="2:65" s="1" customFormat="1" ht="25.5" customHeight="1">
      <c r="B171" s="40"/>
      <c r="C171" s="228" t="s">
        <v>226</v>
      </c>
      <c r="D171" s="228" t="s">
        <v>232</v>
      </c>
      <c r="E171" s="229" t="s">
        <v>541</v>
      </c>
      <c r="F171" s="230" t="s">
        <v>542</v>
      </c>
      <c r="G171" s="231" t="s">
        <v>165</v>
      </c>
      <c r="H171" s="232">
        <v>7</v>
      </c>
      <c r="I171" s="233"/>
      <c r="J171" s="234">
        <f>ROUND(I171*H171,2)</f>
        <v>0</v>
      </c>
      <c r="K171" s="230" t="s">
        <v>21</v>
      </c>
      <c r="L171" s="235"/>
      <c r="M171" s="236" t="s">
        <v>21</v>
      </c>
      <c r="N171" s="237" t="s">
        <v>43</v>
      </c>
      <c r="O171" s="41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AR171" s="23" t="s">
        <v>176</v>
      </c>
      <c r="AT171" s="23" t="s">
        <v>232</v>
      </c>
      <c r="AU171" s="23" t="s">
        <v>82</v>
      </c>
      <c r="AY171" s="23" t="s">
        <v>160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3" t="s">
        <v>80</v>
      </c>
      <c r="BK171" s="202">
        <f>ROUND(I171*H171,2)</f>
        <v>0</v>
      </c>
      <c r="BL171" s="23" t="s">
        <v>166</v>
      </c>
      <c r="BM171" s="23" t="s">
        <v>299</v>
      </c>
    </row>
    <row r="172" spans="2:65" s="1" customFormat="1" ht="13.5">
      <c r="B172" s="40"/>
      <c r="C172" s="62"/>
      <c r="D172" s="203" t="s">
        <v>167</v>
      </c>
      <c r="E172" s="62"/>
      <c r="F172" s="204" t="s">
        <v>542</v>
      </c>
      <c r="G172" s="62"/>
      <c r="H172" s="62"/>
      <c r="I172" s="162"/>
      <c r="J172" s="62"/>
      <c r="K172" s="62"/>
      <c r="L172" s="60"/>
      <c r="M172" s="205"/>
      <c r="N172" s="41"/>
      <c r="O172" s="41"/>
      <c r="P172" s="41"/>
      <c r="Q172" s="41"/>
      <c r="R172" s="41"/>
      <c r="S172" s="41"/>
      <c r="T172" s="77"/>
      <c r="AT172" s="23" t="s">
        <v>167</v>
      </c>
      <c r="AU172" s="23" t="s">
        <v>82</v>
      </c>
    </row>
    <row r="173" spans="2:65" s="1" customFormat="1" ht="16.5" customHeight="1">
      <c r="B173" s="40"/>
      <c r="C173" s="228" t="s">
        <v>301</v>
      </c>
      <c r="D173" s="228" t="s">
        <v>232</v>
      </c>
      <c r="E173" s="229" t="s">
        <v>543</v>
      </c>
      <c r="F173" s="230" t="s">
        <v>544</v>
      </c>
      <c r="G173" s="231" t="s">
        <v>186</v>
      </c>
      <c r="H173" s="232">
        <v>12</v>
      </c>
      <c r="I173" s="233"/>
      <c r="J173" s="234">
        <f>ROUND(I173*H173,2)</f>
        <v>0</v>
      </c>
      <c r="K173" s="230" t="s">
        <v>21</v>
      </c>
      <c r="L173" s="235"/>
      <c r="M173" s="236" t="s">
        <v>21</v>
      </c>
      <c r="N173" s="237" t="s">
        <v>43</v>
      </c>
      <c r="O173" s="41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AR173" s="23" t="s">
        <v>176</v>
      </c>
      <c r="AT173" s="23" t="s">
        <v>232</v>
      </c>
      <c r="AU173" s="23" t="s">
        <v>82</v>
      </c>
      <c r="AY173" s="23" t="s">
        <v>160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23" t="s">
        <v>80</v>
      </c>
      <c r="BK173" s="202">
        <f>ROUND(I173*H173,2)</f>
        <v>0</v>
      </c>
      <c r="BL173" s="23" t="s">
        <v>166</v>
      </c>
      <c r="BM173" s="23" t="s">
        <v>304</v>
      </c>
    </row>
    <row r="174" spans="2:65" s="1" customFormat="1" ht="13.5">
      <c r="B174" s="40"/>
      <c r="C174" s="62"/>
      <c r="D174" s="203" t="s">
        <v>167</v>
      </c>
      <c r="E174" s="62"/>
      <c r="F174" s="204" t="s">
        <v>544</v>
      </c>
      <c r="G174" s="62"/>
      <c r="H174" s="62"/>
      <c r="I174" s="162"/>
      <c r="J174" s="62"/>
      <c r="K174" s="62"/>
      <c r="L174" s="60"/>
      <c r="M174" s="205"/>
      <c r="N174" s="41"/>
      <c r="O174" s="41"/>
      <c r="P174" s="41"/>
      <c r="Q174" s="41"/>
      <c r="R174" s="41"/>
      <c r="S174" s="41"/>
      <c r="T174" s="77"/>
      <c r="AT174" s="23" t="s">
        <v>167</v>
      </c>
      <c r="AU174" s="23" t="s">
        <v>82</v>
      </c>
    </row>
    <row r="175" spans="2:65" s="1" customFormat="1" ht="25.5" customHeight="1">
      <c r="B175" s="40"/>
      <c r="C175" s="191" t="s">
        <v>230</v>
      </c>
      <c r="D175" s="191" t="s">
        <v>162</v>
      </c>
      <c r="E175" s="192" t="s">
        <v>545</v>
      </c>
      <c r="F175" s="193" t="s">
        <v>546</v>
      </c>
      <c r="G175" s="194" t="s">
        <v>165</v>
      </c>
      <c r="H175" s="195">
        <v>707</v>
      </c>
      <c r="I175" s="196"/>
      <c r="J175" s="197">
        <f>ROUND(I175*H175,2)</f>
        <v>0</v>
      </c>
      <c r="K175" s="193" t="s">
        <v>21</v>
      </c>
      <c r="L175" s="60"/>
      <c r="M175" s="198" t="s">
        <v>21</v>
      </c>
      <c r="N175" s="199" t="s">
        <v>43</v>
      </c>
      <c r="O175" s="41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AR175" s="23" t="s">
        <v>166</v>
      </c>
      <c r="AT175" s="23" t="s">
        <v>162</v>
      </c>
      <c r="AU175" s="23" t="s">
        <v>82</v>
      </c>
      <c r="AY175" s="23" t="s">
        <v>160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23" t="s">
        <v>80</v>
      </c>
      <c r="BK175" s="202">
        <f>ROUND(I175*H175,2)</f>
        <v>0</v>
      </c>
      <c r="BL175" s="23" t="s">
        <v>166</v>
      </c>
      <c r="BM175" s="23" t="s">
        <v>308</v>
      </c>
    </row>
    <row r="176" spans="2:65" s="1" customFormat="1" ht="13.5">
      <c r="B176" s="40"/>
      <c r="C176" s="62"/>
      <c r="D176" s="203" t="s">
        <v>167</v>
      </c>
      <c r="E176" s="62"/>
      <c r="F176" s="204" t="s">
        <v>546</v>
      </c>
      <c r="G176" s="62"/>
      <c r="H176" s="62"/>
      <c r="I176" s="162"/>
      <c r="J176" s="62"/>
      <c r="K176" s="62"/>
      <c r="L176" s="60"/>
      <c r="M176" s="205"/>
      <c r="N176" s="41"/>
      <c r="O176" s="41"/>
      <c r="P176" s="41"/>
      <c r="Q176" s="41"/>
      <c r="R176" s="41"/>
      <c r="S176" s="41"/>
      <c r="T176" s="77"/>
      <c r="AT176" s="23" t="s">
        <v>167</v>
      </c>
      <c r="AU176" s="23" t="s">
        <v>82</v>
      </c>
    </row>
    <row r="177" spans="2:65" s="11" customFormat="1" ht="13.5">
      <c r="B177" s="206"/>
      <c r="C177" s="207"/>
      <c r="D177" s="203" t="s">
        <v>177</v>
      </c>
      <c r="E177" s="208" t="s">
        <v>21</v>
      </c>
      <c r="F177" s="209" t="s">
        <v>547</v>
      </c>
      <c r="G177" s="207"/>
      <c r="H177" s="210">
        <v>707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177</v>
      </c>
      <c r="AU177" s="216" t="s">
        <v>82</v>
      </c>
      <c r="AV177" s="11" t="s">
        <v>82</v>
      </c>
      <c r="AW177" s="11" t="s">
        <v>35</v>
      </c>
      <c r="AX177" s="11" t="s">
        <v>72</v>
      </c>
      <c r="AY177" s="216" t="s">
        <v>160</v>
      </c>
    </row>
    <row r="178" spans="2:65" s="12" customFormat="1" ht="13.5">
      <c r="B178" s="217"/>
      <c r="C178" s="218"/>
      <c r="D178" s="203" t="s">
        <v>177</v>
      </c>
      <c r="E178" s="219" t="s">
        <v>21</v>
      </c>
      <c r="F178" s="220" t="s">
        <v>179</v>
      </c>
      <c r="G178" s="218"/>
      <c r="H178" s="221">
        <v>707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177</v>
      </c>
      <c r="AU178" s="227" t="s">
        <v>82</v>
      </c>
      <c r="AV178" s="12" t="s">
        <v>166</v>
      </c>
      <c r="AW178" s="12" t="s">
        <v>35</v>
      </c>
      <c r="AX178" s="12" t="s">
        <v>80</v>
      </c>
      <c r="AY178" s="227" t="s">
        <v>160</v>
      </c>
    </row>
    <row r="179" spans="2:65" s="1" customFormat="1" ht="16.5" customHeight="1">
      <c r="B179" s="40"/>
      <c r="C179" s="228" t="s">
        <v>309</v>
      </c>
      <c r="D179" s="228" t="s">
        <v>232</v>
      </c>
      <c r="E179" s="229" t="s">
        <v>548</v>
      </c>
      <c r="F179" s="230" t="s">
        <v>549</v>
      </c>
      <c r="G179" s="231" t="s">
        <v>165</v>
      </c>
      <c r="H179" s="232">
        <v>635</v>
      </c>
      <c r="I179" s="233"/>
      <c r="J179" s="234">
        <f>ROUND(I179*H179,2)</f>
        <v>0</v>
      </c>
      <c r="K179" s="230" t="s">
        <v>21</v>
      </c>
      <c r="L179" s="235"/>
      <c r="M179" s="236" t="s">
        <v>21</v>
      </c>
      <c r="N179" s="237" t="s">
        <v>43</v>
      </c>
      <c r="O179" s="41"/>
      <c r="P179" s="200">
        <f>O179*H179</f>
        <v>0</v>
      </c>
      <c r="Q179" s="200">
        <v>0</v>
      </c>
      <c r="R179" s="200">
        <f>Q179*H179</f>
        <v>0</v>
      </c>
      <c r="S179" s="200">
        <v>0</v>
      </c>
      <c r="T179" s="201">
        <f>S179*H179</f>
        <v>0</v>
      </c>
      <c r="AR179" s="23" t="s">
        <v>176</v>
      </c>
      <c r="AT179" s="23" t="s">
        <v>232</v>
      </c>
      <c r="AU179" s="23" t="s">
        <v>82</v>
      </c>
      <c r="AY179" s="23" t="s">
        <v>160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23" t="s">
        <v>80</v>
      </c>
      <c r="BK179" s="202">
        <f>ROUND(I179*H179,2)</f>
        <v>0</v>
      </c>
      <c r="BL179" s="23" t="s">
        <v>166</v>
      </c>
      <c r="BM179" s="23" t="s">
        <v>312</v>
      </c>
    </row>
    <row r="180" spans="2:65" s="1" customFormat="1" ht="13.5">
      <c r="B180" s="40"/>
      <c r="C180" s="62"/>
      <c r="D180" s="203" t="s">
        <v>167</v>
      </c>
      <c r="E180" s="62"/>
      <c r="F180" s="204" t="s">
        <v>549</v>
      </c>
      <c r="G180" s="62"/>
      <c r="H180" s="62"/>
      <c r="I180" s="162"/>
      <c r="J180" s="62"/>
      <c r="K180" s="62"/>
      <c r="L180" s="60"/>
      <c r="M180" s="205"/>
      <c r="N180" s="41"/>
      <c r="O180" s="41"/>
      <c r="P180" s="41"/>
      <c r="Q180" s="41"/>
      <c r="R180" s="41"/>
      <c r="S180" s="41"/>
      <c r="T180" s="77"/>
      <c r="AT180" s="23" t="s">
        <v>167</v>
      </c>
      <c r="AU180" s="23" t="s">
        <v>82</v>
      </c>
    </row>
    <row r="181" spans="2:65" s="1" customFormat="1" ht="16.5" customHeight="1">
      <c r="B181" s="40"/>
      <c r="C181" s="228" t="s">
        <v>236</v>
      </c>
      <c r="D181" s="228" t="s">
        <v>232</v>
      </c>
      <c r="E181" s="229" t="s">
        <v>550</v>
      </c>
      <c r="F181" s="230" t="s">
        <v>551</v>
      </c>
      <c r="G181" s="231" t="s">
        <v>165</v>
      </c>
      <c r="H181" s="232">
        <v>72</v>
      </c>
      <c r="I181" s="233"/>
      <c r="J181" s="234">
        <f>ROUND(I181*H181,2)</f>
        <v>0</v>
      </c>
      <c r="K181" s="230" t="s">
        <v>21</v>
      </c>
      <c r="L181" s="235"/>
      <c r="M181" s="236" t="s">
        <v>21</v>
      </c>
      <c r="N181" s="237" t="s">
        <v>43</v>
      </c>
      <c r="O181" s="41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AR181" s="23" t="s">
        <v>176</v>
      </c>
      <c r="AT181" s="23" t="s">
        <v>232</v>
      </c>
      <c r="AU181" s="23" t="s">
        <v>82</v>
      </c>
      <c r="AY181" s="23" t="s">
        <v>160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23" t="s">
        <v>80</v>
      </c>
      <c r="BK181" s="202">
        <f>ROUND(I181*H181,2)</f>
        <v>0</v>
      </c>
      <c r="BL181" s="23" t="s">
        <v>166</v>
      </c>
      <c r="BM181" s="23" t="s">
        <v>315</v>
      </c>
    </row>
    <row r="182" spans="2:65" s="1" customFormat="1" ht="13.5">
      <c r="B182" s="40"/>
      <c r="C182" s="62"/>
      <c r="D182" s="203" t="s">
        <v>167</v>
      </c>
      <c r="E182" s="62"/>
      <c r="F182" s="204" t="s">
        <v>551</v>
      </c>
      <c r="G182" s="62"/>
      <c r="H182" s="62"/>
      <c r="I182" s="162"/>
      <c r="J182" s="62"/>
      <c r="K182" s="62"/>
      <c r="L182" s="60"/>
      <c r="M182" s="205"/>
      <c r="N182" s="41"/>
      <c r="O182" s="41"/>
      <c r="P182" s="41"/>
      <c r="Q182" s="41"/>
      <c r="R182" s="41"/>
      <c r="S182" s="41"/>
      <c r="T182" s="77"/>
      <c r="AT182" s="23" t="s">
        <v>167</v>
      </c>
      <c r="AU182" s="23" t="s">
        <v>82</v>
      </c>
    </row>
    <row r="183" spans="2:65" s="1" customFormat="1" ht="25.5" customHeight="1">
      <c r="B183" s="40"/>
      <c r="C183" s="191" t="s">
        <v>316</v>
      </c>
      <c r="D183" s="191" t="s">
        <v>162</v>
      </c>
      <c r="E183" s="192" t="s">
        <v>552</v>
      </c>
      <c r="F183" s="193" t="s">
        <v>553</v>
      </c>
      <c r="G183" s="194" t="s">
        <v>165</v>
      </c>
      <c r="H183" s="195">
        <v>460</v>
      </c>
      <c r="I183" s="196"/>
      <c r="J183" s="197">
        <f>ROUND(I183*H183,2)</f>
        <v>0</v>
      </c>
      <c r="K183" s="193" t="s">
        <v>21</v>
      </c>
      <c r="L183" s="60"/>
      <c r="M183" s="198" t="s">
        <v>21</v>
      </c>
      <c r="N183" s="199" t="s">
        <v>43</v>
      </c>
      <c r="O183" s="41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AR183" s="23" t="s">
        <v>166</v>
      </c>
      <c r="AT183" s="23" t="s">
        <v>162</v>
      </c>
      <c r="AU183" s="23" t="s">
        <v>82</v>
      </c>
      <c r="AY183" s="23" t="s">
        <v>160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23" t="s">
        <v>80</v>
      </c>
      <c r="BK183" s="202">
        <f>ROUND(I183*H183,2)</f>
        <v>0</v>
      </c>
      <c r="BL183" s="23" t="s">
        <v>166</v>
      </c>
      <c r="BM183" s="23" t="s">
        <v>319</v>
      </c>
    </row>
    <row r="184" spans="2:65" s="1" customFormat="1" ht="13.5">
      <c r="B184" s="40"/>
      <c r="C184" s="62"/>
      <c r="D184" s="203" t="s">
        <v>167</v>
      </c>
      <c r="E184" s="62"/>
      <c r="F184" s="204" t="s">
        <v>553</v>
      </c>
      <c r="G184" s="62"/>
      <c r="H184" s="62"/>
      <c r="I184" s="162"/>
      <c r="J184" s="62"/>
      <c r="K184" s="62"/>
      <c r="L184" s="60"/>
      <c r="M184" s="205"/>
      <c r="N184" s="41"/>
      <c r="O184" s="41"/>
      <c r="P184" s="41"/>
      <c r="Q184" s="41"/>
      <c r="R184" s="41"/>
      <c r="S184" s="41"/>
      <c r="T184" s="77"/>
      <c r="AT184" s="23" t="s">
        <v>167</v>
      </c>
      <c r="AU184" s="23" t="s">
        <v>82</v>
      </c>
    </row>
    <row r="185" spans="2:65" s="1" customFormat="1" ht="16.5" customHeight="1">
      <c r="B185" s="40"/>
      <c r="C185" s="228" t="s">
        <v>241</v>
      </c>
      <c r="D185" s="228" t="s">
        <v>232</v>
      </c>
      <c r="E185" s="229" t="s">
        <v>554</v>
      </c>
      <c r="F185" s="230" t="s">
        <v>555</v>
      </c>
      <c r="G185" s="231" t="s">
        <v>165</v>
      </c>
      <c r="H185" s="232">
        <v>460</v>
      </c>
      <c r="I185" s="233"/>
      <c r="J185" s="234">
        <f>ROUND(I185*H185,2)</f>
        <v>0</v>
      </c>
      <c r="K185" s="230" t="s">
        <v>21</v>
      </c>
      <c r="L185" s="235"/>
      <c r="M185" s="236" t="s">
        <v>21</v>
      </c>
      <c r="N185" s="237" t="s">
        <v>43</v>
      </c>
      <c r="O185" s="41"/>
      <c r="P185" s="200">
        <f>O185*H185</f>
        <v>0</v>
      </c>
      <c r="Q185" s="200">
        <v>0</v>
      </c>
      <c r="R185" s="200">
        <f>Q185*H185</f>
        <v>0</v>
      </c>
      <c r="S185" s="200">
        <v>0</v>
      </c>
      <c r="T185" s="201">
        <f>S185*H185</f>
        <v>0</v>
      </c>
      <c r="AR185" s="23" t="s">
        <v>176</v>
      </c>
      <c r="AT185" s="23" t="s">
        <v>232</v>
      </c>
      <c r="AU185" s="23" t="s">
        <v>82</v>
      </c>
      <c r="AY185" s="23" t="s">
        <v>160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23" t="s">
        <v>80</v>
      </c>
      <c r="BK185" s="202">
        <f>ROUND(I185*H185,2)</f>
        <v>0</v>
      </c>
      <c r="BL185" s="23" t="s">
        <v>166</v>
      </c>
      <c r="BM185" s="23" t="s">
        <v>322</v>
      </c>
    </row>
    <row r="186" spans="2:65" s="1" customFormat="1" ht="13.5">
      <c r="B186" s="40"/>
      <c r="C186" s="62"/>
      <c r="D186" s="203" t="s">
        <v>167</v>
      </c>
      <c r="E186" s="62"/>
      <c r="F186" s="204" t="s">
        <v>555</v>
      </c>
      <c r="G186" s="62"/>
      <c r="H186" s="62"/>
      <c r="I186" s="162"/>
      <c r="J186" s="62"/>
      <c r="K186" s="62"/>
      <c r="L186" s="60"/>
      <c r="M186" s="205"/>
      <c r="N186" s="41"/>
      <c r="O186" s="41"/>
      <c r="P186" s="41"/>
      <c r="Q186" s="41"/>
      <c r="R186" s="41"/>
      <c r="S186" s="41"/>
      <c r="T186" s="77"/>
      <c r="AT186" s="23" t="s">
        <v>167</v>
      </c>
      <c r="AU186" s="23" t="s">
        <v>82</v>
      </c>
    </row>
    <row r="187" spans="2:65" s="10" customFormat="1" ht="29.85" customHeight="1">
      <c r="B187" s="175"/>
      <c r="C187" s="176"/>
      <c r="D187" s="177" t="s">
        <v>71</v>
      </c>
      <c r="E187" s="189" t="s">
        <v>196</v>
      </c>
      <c r="F187" s="189" t="s">
        <v>556</v>
      </c>
      <c r="G187" s="176"/>
      <c r="H187" s="176"/>
      <c r="I187" s="179"/>
      <c r="J187" s="190">
        <f>BK187</f>
        <v>0</v>
      </c>
      <c r="K187" s="176"/>
      <c r="L187" s="181"/>
      <c r="M187" s="182"/>
      <c r="N187" s="183"/>
      <c r="O187" s="183"/>
      <c r="P187" s="184">
        <f>SUM(P188:P211)</f>
        <v>0</v>
      </c>
      <c r="Q187" s="183"/>
      <c r="R187" s="184">
        <f>SUM(R188:R211)</f>
        <v>0</v>
      </c>
      <c r="S187" s="183"/>
      <c r="T187" s="185">
        <f>SUM(T188:T211)</f>
        <v>0</v>
      </c>
      <c r="AR187" s="186" t="s">
        <v>80</v>
      </c>
      <c r="AT187" s="187" t="s">
        <v>71</v>
      </c>
      <c r="AU187" s="187" t="s">
        <v>80</v>
      </c>
      <c r="AY187" s="186" t="s">
        <v>160</v>
      </c>
      <c r="BK187" s="188">
        <f>SUM(BK188:BK211)</f>
        <v>0</v>
      </c>
    </row>
    <row r="188" spans="2:65" s="1" customFormat="1" ht="25.5" customHeight="1">
      <c r="B188" s="40"/>
      <c r="C188" s="191" t="s">
        <v>323</v>
      </c>
      <c r="D188" s="191" t="s">
        <v>162</v>
      </c>
      <c r="E188" s="192" t="s">
        <v>317</v>
      </c>
      <c r="F188" s="193" t="s">
        <v>318</v>
      </c>
      <c r="G188" s="194" t="s">
        <v>186</v>
      </c>
      <c r="H188" s="195">
        <v>716</v>
      </c>
      <c r="I188" s="196"/>
      <c r="J188" s="197">
        <f>ROUND(I188*H188,2)</f>
        <v>0</v>
      </c>
      <c r="K188" s="193" t="s">
        <v>21</v>
      </c>
      <c r="L188" s="60"/>
      <c r="M188" s="198" t="s">
        <v>21</v>
      </c>
      <c r="N188" s="199" t="s">
        <v>43</v>
      </c>
      <c r="O188" s="41"/>
      <c r="P188" s="200">
        <f>O188*H188</f>
        <v>0</v>
      </c>
      <c r="Q188" s="200">
        <v>0</v>
      </c>
      <c r="R188" s="200">
        <f>Q188*H188</f>
        <v>0</v>
      </c>
      <c r="S188" s="200">
        <v>0</v>
      </c>
      <c r="T188" s="201">
        <f>S188*H188</f>
        <v>0</v>
      </c>
      <c r="AR188" s="23" t="s">
        <v>166</v>
      </c>
      <c r="AT188" s="23" t="s">
        <v>162</v>
      </c>
      <c r="AU188" s="23" t="s">
        <v>82</v>
      </c>
      <c r="AY188" s="23" t="s">
        <v>160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23" t="s">
        <v>80</v>
      </c>
      <c r="BK188" s="202">
        <f>ROUND(I188*H188,2)</f>
        <v>0</v>
      </c>
      <c r="BL188" s="23" t="s">
        <v>166</v>
      </c>
      <c r="BM188" s="23" t="s">
        <v>326</v>
      </c>
    </row>
    <row r="189" spans="2:65" s="1" customFormat="1" ht="13.5">
      <c r="B189" s="40"/>
      <c r="C189" s="62"/>
      <c r="D189" s="203" t="s">
        <v>167</v>
      </c>
      <c r="E189" s="62"/>
      <c r="F189" s="204" t="s">
        <v>318</v>
      </c>
      <c r="G189" s="62"/>
      <c r="H189" s="62"/>
      <c r="I189" s="162"/>
      <c r="J189" s="62"/>
      <c r="K189" s="62"/>
      <c r="L189" s="60"/>
      <c r="M189" s="205"/>
      <c r="N189" s="41"/>
      <c r="O189" s="41"/>
      <c r="P189" s="41"/>
      <c r="Q189" s="41"/>
      <c r="R189" s="41"/>
      <c r="S189" s="41"/>
      <c r="T189" s="77"/>
      <c r="AT189" s="23" t="s">
        <v>167</v>
      </c>
      <c r="AU189" s="23" t="s">
        <v>82</v>
      </c>
    </row>
    <row r="190" spans="2:65" s="11" customFormat="1" ht="13.5">
      <c r="B190" s="206"/>
      <c r="C190" s="207"/>
      <c r="D190" s="203" t="s">
        <v>177</v>
      </c>
      <c r="E190" s="208" t="s">
        <v>21</v>
      </c>
      <c r="F190" s="209" t="s">
        <v>557</v>
      </c>
      <c r="G190" s="207"/>
      <c r="H190" s="210">
        <v>716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177</v>
      </c>
      <c r="AU190" s="216" t="s">
        <v>82</v>
      </c>
      <c r="AV190" s="11" t="s">
        <v>82</v>
      </c>
      <c r="AW190" s="11" t="s">
        <v>35</v>
      </c>
      <c r="AX190" s="11" t="s">
        <v>72</v>
      </c>
      <c r="AY190" s="216" t="s">
        <v>160</v>
      </c>
    </row>
    <row r="191" spans="2:65" s="12" customFormat="1" ht="13.5">
      <c r="B191" s="217"/>
      <c r="C191" s="218"/>
      <c r="D191" s="203" t="s">
        <v>177</v>
      </c>
      <c r="E191" s="219" t="s">
        <v>21</v>
      </c>
      <c r="F191" s="220" t="s">
        <v>179</v>
      </c>
      <c r="G191" s="218"/>
      <c r="H191" s="221">
        <v>716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177</v>
      </c>
      <c r="AU191" s="227" t="s">
        <v>82</v>
      </c>
      <c r="AV191" s="12" t="s">
        <v>166</v>
      </c>
      <c r="AW191" s="12" t="s">
        <v>35</v>
      </c>
      <c r="AX191" s="12" t="s">
        <v>80</v>
      </c>
      <c r="AY191" s="227" t="s">
        <v>160</v>
      </c>
    </row>
    <row r="192" spans="2:65" s="1" customFormat="1" ht="16.5" customHeight="1">
      <c r="B192" s="40"/>
      <c r="C192" s="228" t="s">
        <v>246</v>
      </c>
      <c r="D192" s="228" t="s">
        <v>232</v>
      </c>
      <c r="E192" s="229" t="s">
        <v>558</v>
      </c>
      <c r="F192" s="230" t="s">
        <v>559</v>
      </c>
      <c r="G192" s="231" t="s">
        <v>289</v>
      </c>
      <c r="H192" s="232">
        <v>402</v>
      </c>
      <c r="I192" s="233"/>
      <c r="J192" s="234">
        <f>ROUND(I192*H192,2)</f>
        <v>0</v>
      </c>
      <c r="K192" s="230" t="s">
        <v>21</v>
      </c>
      <c r="L192" s="235"/>
      <c r="M192" s="236" t="s">
        <v>21</v>
      </c>
      <c r="N192" s="237" t="s">
        <v>43</v>
      </c>
      <c r="O192" s="41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AR192" s="23" t="s">
        <v>176</v>
      </c>
      <c r="AT192" s="23" t="s">
        <v>232</v>
      </c>
      <c r="AU192" s="23" t="s">
        <v>82</v>
      </c>
      <c r="AY192" s="23" t="s">
        <v>160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23" t="s">
        <v>80</v>
      </c>
      <c r="BK192" s="202">
        <f>ROUND(I192*H192,2)</f>
        <v>0</v>
      </c>
      <c r="BL192" s="23" t="s">
        <v>166</v>
      </c>
      <c r="BM192" s="23" t="s">
        <v>329</v>
      </c>
    </row>
    <row r="193" spans="2:65" s="1" customFormat="1" ht="13.5">
      <c r="B193" s="40"/>
      <c r="C193" s="62"/>
      <c r="D193" s="203" t="s">
        <v>167</v>
      </c>
      <c r="E193" s="62"/>
      <c r="F193" s="204" t="s">
        <v>559</v>
      </c>
      <c r="G193" s="62"/>
      <c r="H193" s="62"/>
      <c r="I193" s="162"/>
      <c r="J193" s="62"/>
      <c r="K193" s="62"/>
      <c r="L193" s="60"/>
      <c r="M193" s="205"/>
      <c r="N193" s="41"/>
      <c r="O193" s="41"/>
      <c r="P193" s="41"/>
      <c r="Q193" s="41"/>
      <c r="R193" s="41"/>
      <c r="S193" s="41"/>
      <c r="T193" s="77"/>
      <c r="AT193" s="23" t="s">
        <v>167</v>
      </c>
      <c r="AU193" s="23" t="s">
        <v>82</v>
      </c>
    </row>
    <row r="194" spans="2:65" s="1" customFormat="1" ht="16.5" customHeight="1">
      <c r="B194" s="40"/>
      <c r="C194" s="228" t="s">
        <v>330</v>
      </c>
      <c r="D194" s="228" t="s">
        <v>232</v>
      </c>
      <c r="E194" s="229" t="s">
        <v>560</v>
      </c>
      <c r="F194" s="230" t="s">
        <v>561</v>
      </c>
      <c r="G194" s="231" t="s">
        <v>289</v>
      </c>
      <c r="H194" s="232">
        <v>55</v>
      </c>
      <c r="I194" s="233"/>
      <c r="J194" s="234">
        <f>ROUND(I194*H194,2)</f>
        <v>0</v>
      </c>
      <c r="K194" s="230" t="s">
        <v>21</v>
      </c>
      <c r="L194" s="235"/>
      <c r="M194" s="236" t="s">
        <v>21</v>
      </c>
      <c r="N194" s="237" t="s">
        <v>43</v>
      </c>
      <c r="O194" s="41"/>
      <c r="P194" s="200">
        <f>O194*H194</f>
        <v>0</v>
      </c>
      <c r="Q194" s="200">
        <v>0</v>
      </c>
      <c r="R194" s="200">
        <f>Q194*H194</f>
        <v>0</v>
      </c>
      <c r="S194" s="200">
        <v>0</v>
      </c>
      <c r="T194" s="201">
        <f>S194*H194</f>
        <v>0</v>
      </c>
      <c r="AR194" s="23" t="s">
        <v>176</v>
      </c>
      <c r="AT194" s="23" t="s">
        <v>232</v>
      </c>
      <c r="AU194" s="23" t="s">
        <v>82</v>
      </c>
      <c r="AY194" s="23" t="s">
        <v>160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23" t="s">
        <v>80</v>
      </c>
      <c r="BK194" s="202">
        <f>ROUND(I194*H194,2)</f>
        <v>0</v>
      </c>
      <c r="BL194" s="23" t="s">
        <v>166</v>
      </c>
      <c r="BM194" s="23" t="s">
        <v>333</v>
      </c>
    </row>
    <row r="195" spans="2:65" s="1" customFormat="1" ht="13.5">
      <c r="B195" s="40"/>
      <c r="C195" s="62"/>
      <c r="D195" s="203" t="s">
        <v>167</v>
      </c>
      <c r="E195" s="62"/>
      <c r="F195" s="204" t="s">
        <v>561</v>
      </c>
      <c r="G195" s="62"/>
      <c r="H195" s="62"/>
      <c r="I195" s="162"/>
      <c r="J195" s="62"/>
      <c r="K195" s="62"/>
      <c r="L195" s="60"/>
      <c r="M195" s="205"/>
      <c r="N195" s="41"/>
      <c r="O195" s="41"/>
      <c r="P195" s="41"/>
      <c r="Q195" s="41"/>
      <c r="R195" s="41"/>
      <c r="S195" s="41"/>
      <c r="T195" s="77"/>
      <c r="AT195" s="23" t="s">
        <v>167</v>
      </c>
      <c r="AU195" s="23" t="s">
        <v>82</v>
      </c>
    </row>
    <row r="196" spans="2:65" s="1" customFormat="1" ht="16.5" customHeight="1">
      <c r="B196" s="40"/>
      <c r="C196" s="228" t="s">
        <v>250</v>
      </c>
      <c r="D196" s="228" t="s">
        <v>232</v>
      </c>
      <c r="E196" s="229" t="s">
        <v>562</v>
      </c>
      <c r="F196" s="230" t="s">
        <v>563</v>
      </c>
      <c r="G196" s="231" t="s">
        <v>289</v>
      </c>
      <c r="H196" s="232">
        <v>259</v>
      </c>
      <c r="I196" s="233"/>
      <c r="J196" s="234">
        <f>ROUND(I196*H196,2)</f>
        <v>0</v>
      </c>
      <c r="K196" s="230" t="s">
        <v>21</v>
      </c>
      <c r="L196" s="235"/>
      <c r="M196" s="236" t="s">
        <v>21</v>
      </c>
      <c r="N196" s="237" t="s">
        <v>43</v>
      </c>
      <c r="O196" s="41"/>
      <c r="P196" s="200">
        <f>O196*H196</f>
        <v>0</v>
      </c>
      <c r="Q196" s="200">
        <v>0</v>
      </c>
      <c r="R196" s="200">
        <f>Q196*H196</f>
        <v>0</v>
      </c>
      <c r="S196" s="200">
        <v>0</v>
      </c>
      <c r="T196" s="201">
        <f>S196*H196</f>
        <v>0</v>
      </c>
      <c r="AR196" s="23" t="s">
        <v>176</v>
      </c>
      <c r="AT196" s="23" t="s">
        <v>232</v>
      </c>
      <c r="AU196" s="23" t="s">
        <v>82</v>
      </c>
      <c r="AY196" s="23" t="s">
        <v>160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23" t="s">
        <v>80</v>
      </c>
      <c r="BK196" s="202">
        <f>ROUND(I196*H196,2)</f>
        <v>0</v>
      </c>
      <c r="BL196" s="23" t="s">
        <v>166</v>
      </c>
      <c r="BM196" s="23" t="s">
        <v>337</v>
      </c>
    </row>
    <row r="197" spans="2:65" s="1" customFormat="1" ht="13.5">
      <c r="B197" s="40"/>
      <c r="C197" s="62"/>
      <c r="D197" s="203" t="s">
        <v>167</v>
      </c>
      <c r="E197" s="62"/>
      <c r="F197" s="204" t="s">
        <v>563</v>
      </c>
      <c r="G197" s="62"/>
      <c r="H197" s="62"/>
      <c r="I197" s="162"/>
      <c r="J197" s="62"/>
      <c r="K197" s="62"/>
      <c r="L197" s="60"/>
      <c r="M197" s="205"/>
      <c r="N197" s="41"/>
      <c r="O197" s="41"/>
      <c r="P197" s="41"/>
      <c r="Q197" s="41"/>
      <c r="R197" s="41"/>
      <c r="S197" s="41"/>
      <c r="T197" s="77"/>
      <c r="AT197" s="23" t="s">
        <v>167</v>
      </c>
      <c r="AU197" s="23" t="s">
        <v>82</v>
      </c>
    </row>
    <row r="198" spans="2:65" s="11" customFormat="1" ht="13.5">
      <c r="B198" s="206"/>
      <c r="C198" s="207"/>
      <c r="D198" s="203" t="s">
        <v>177</v>
      </c>
      <c r="E198" s="208" t="s">
        <v>21</v>
      </c>
      <c r="F198" s="209" t="s">
        <v>564</v>
      </c>
      <c r="G198" s="207"/>
      <c r="H198" s="210">
        <v>259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177</v>
      </c>
      <c r="AU198" s="216" t="s">
        <v>82</v>
      </c>
      <c r="AV198" s="11" t="s">
        <v>82</v>
      </c>
      <c r="AW198" s="11" t="s">
        <v>35</v>
      </c>
      <c r="AX198" s="11" t="s">
        <v>72</v>
      </c>
      <c r="AY198" s="216" t="s">
        <v>160</v>
      </c>
    </row>
    <row r="199" spans="2:65" s="12" customFormat="1" ht="13.5">
      <c r="B199" s="217"/>
      <c r="C199" s="218"/>
      <c r="D199" s="203" t="s">
        <v>177</v>
      </c>
      <c r="E199" s="219" t="s">
        <v>21</v>
      </c>
      <c r="F199" s="220" t="s">
        <v>179</v>
      </c>
      <c r="G199" s="218"/>
      <c r="H199" s="221">
        <v>259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177</v>
      </c>
      <c r="AU199" s="227" t="s">
        <v>82</v>
      </c>
      <c r="AV199" s="12" t="s">
        <v>166</v>
      </c>
      <c r="AW199" s="12" t="s">
        <v>35</v>
      </c>
      <c r="AX199" s="12" t="s">
        <v>80</v>
      </c>
      <c r="AY199" s="227" t="s">
        <v>160</v>
      </c>
    </row>
    <row r="200" spans="2:65" s="1" customFormat="1" ht="38.25" customHeight="1">
      <c r="B200" s="40"/>
      <c r="C200" s="191" t="s">
        <v>339</v>
      </c>
      <c r="D200" s="191" t="s">
        <v>162</v>
      </c>
      <c r="E200" s="192" t="s">
        <v>565</v>
      </c>
      <c r="F200" s="193" t="s">
        <v>566</v>
      </c>
      <c r="G200" s="194" t="s">
        <v>186</v>
      </c>
      <c r="H200" s="195">
        <v>75</v>
      </c>
      <c r="I200" s="196"/>
      <c r="J200" s="197">
        <f>ROUND(I200*H200,2)</f>
        <v>0</v>
      </c>
      <c r="K200" s="193" t="s">
        <v>21</v>
      </c>
      <c r="L200" s="60"/>
      <c r="M200" s="198" t="s">
        <v>21</v>
      </c>
      <c r="N200" s="199" t="s">
        <v>43</v>
      </c>
      <c r="O200" s="41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AR200" s="23" t="s">
        <v>166</v>
      </c>
      <c r="AT200" s="23" t="s">
        <v>162</v>
      </c>
      <c r="AU200" s="23" t="s">
        <v>82</v>
      </c>
      <c r="AY200" s="23" t="s">
        <v>160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23" t="s">
        <v>80</v>
      </c>
      <c r="BK200" s="202">
        <f>ROUND(I200*H200,2)</f>
        <v>0</v>
      </c>
      <c r="BL200" s="23" t="s">
        <v>166</v>
      </c>
      <c r="BM200" s="23" t="s">
        <v>342</v>
      </c>
    </row>
    <row r="201" spans="2:65" s="1" customFormat="1" ht="27">
      <c r="B201" s="40"/>
      <c r="C201" s="62"/>
      <c r="D201" s="203" t="s">
        <v>167</v>
      </c>
      <c r="E201" s="62"/>
      <c r="F201" s="204" t="s">
        <v>566</v>
      </c>
      <c r="G201" s="62"/>
      <c r="H201" s="62"/>
      <c r="I201" s="162"/>
      <c r="J201" s="62"/>
      <c r="K201" s="62"/>
      <c r="L201" s="60"/>
      <c r="M201" s="205"/>
      <c r="N201" s="41"/>
      <c r="O201" s="41"/>
      <c r="P201" s="41"/>
      <c r="Q201" s="41"/>
      <c r="R201" s="41"/>
      <c r="S201" s="41"/>
      <c r="T201" s="77"/>
      <c r="AT201" s="23" t="s">
        <v>167</v>
      </c>
      <c r="AU201" s="23" t="s">
        <v>82</v>
      </c>
    </row>
    <row r="202" spans="2:65" s="1" customFormat="1" ht="25.5" customHeight="1">
      <c r="B202" s="40"/>
      <c r="C202" s="191" t="s">
        <v>254</v>
      </c>
      <c r="D202" s="191" t="s">
        <v>162</v>
      </c>
      <c r="E202" s="192" t="s">
        <v>567</v>
      </c>
      <c r="F202" s="193" t="s">
        <v>568</v>
      </c>
      <c r="G202" s="194" t="s">
        <v>186</v>
      </c>
      <c r="H202" s="195">
        <v>75</v>
      </c>
      <c r="I202" s="196"/>
      <c r="J202" s="197">
        <f>ROUND(I202*H202,2)</f>
        <v>0</v>
      </c>
      <c r="K202" s="193" t="s">
        <v>21</v>
      </c>
      <c r="L202" s="60"/>
      <c r="M202" s="198" t="s">
        <v>21</v>
      </c>
      <c r="N202" s="199" t="s">
        <v>43</v>
      </c>
      <c r="O202" s="41"/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AR202" s="23" t="s">
        <v>166</v>
      </c>
      <c r="AT202" s="23" t="s">
        <v>162</v>
      </c>
      <c r="AU202" s="23" t="s">
        <v>82</v>
      </c>
      <c r="AY202" s="23" t="s">
        <v>160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23" t="s">
        <v>80</v>
      </c>
      <c r="BK202" s="202">
        <f>ROUND(I202*H202,2)</f>
        <v>0</v>
      </c>
      <c r="BL202" s="23" t="s">
        <v>166</v>
      </c>
      <c r="BM202" s="23" t="s">
        <v>346</v>
      </c>
    </row>
    <row r="203" spans="2:65" s="1" customFormat="1" ht="27">
      <c r="B203" s="40"/>
      <c r="C203" s="62"/>
      <c r="D203" s="203" t="s">
        <v>167</v>
      </c>
      <c r="E203" s="62"/>
      <c r="F203" s="204" t="s">
        <v>568</v>
      </c>
      <c r="G203" s="62"/>
      <c r="H203" s="62"/>
      <c r="I203" s="162"/>
      <c r="J203" s="62"/>
      <c r="K203" s="62"/>
      <c r="L203" s="60"/>
      <c r="M203" s="205"/>
      <c r="N203" s="41"/>
      <c r="O203" s="41"/>
      <c r="P203" s="41"/>
      <c r="Q203" s="41"/>
      <c r="R203" s="41"/>
      <c r="S203" s="41"/>
      <c r="T203" s="77"/>
      <c r="AT203" s="23" t="s">
        <v>167</v>
      </c>
      <c r="AU203" s="23" t="s">
        <v>82</v>
      </c>
    </row>
    <row r="204" spans="2:65" s="1" customFormat="1" ht="16.5" customHeight="1">
      <c r="B204" s="40"/>
      <c r="C204" s="191" t="s">
        <v>348</v>
      </c>
      <c r="D204" s="191" t="s">
        <v>162</v>
      </c>
      <c r="E204" s="192" t="s">
        <v>569</v>
      </c>
      <c r="F204" s="193" t="s">
        <v>570</v>
      </c>
      <c r="G204" s="194" t="s">
        <v>186</v>
      </c>
      <c r="H204" s="195">
        <v>75</v>
      </c>
      <c r="I204" s="196"/>
      <c r="J204" s="197">
        <f>ROUND(I204*H204,2)</f>
        <v>0</v>
      </c>
      <c r="K204" s="193" t="s">
        <v>21</v>
      </c>
      <c r="L204" s="60"/>
      <c r="M204" s="198" t="s">
        <v>21</v>
      </c>
      <c r="N204" s="199" t="s">
        <v>43</v>
      </c>
      <c r="O204" s="41"/>
      <c r="P204" s="200">
        <f>O204*H204</f>
        <v>0</v>
      </c>
      <c r="Q204" s="200">
        <v>0</v>
      </c>
      <c r="R204" s="200">
        <f>Q204*H204</f>
        <v>0</v>
      </c>
      <c r="S204" s="200">
        <v>0</v>
      </c>
      <c r="T204" s="201">
        <f>S204*H204</f>
        <v>0</v>
      </c>
      <c r="AR204" s="23" t="s">
        <v>166</v>
      </c>
      <c r="AT204" s="23" t="s">
        <v>162</v>
      </c>
      <c r="AU204" s="23" t="s">
        <v>82</v>
      </c>
      <c r="AY204" s="23" t="s">
        <v>160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23" t="s">
        <v>80</v>
      </c>
      <c r="BK204" s="202">
        <f>ROUND(I204*H204,2)</f>
        <v>0</v>
      </c>
      <c r="BL204" s="23" t="s">
        <v>166</v>
      </c>
      <c r="BM204" s="23" t="s">
        <v>351</v>
      </c>
    </row>
    <row r="205" spans="2:65" s="1" customFormat="1" ht="13.5">
      <c r="B205" s="40"/>
      <c r="C205" s="62"/>
      <c r="D205" s="203" t="s">
        <v>167</v>
      </c>
      <c r="E205" s="62"/>
      <c r="F205" s="204" t="s">
        <v>570</v>
      </c>
      <c r="G205" s="62"/>
      <c r="H205" s="62"/>
      <c r="I205" s="162"/>
      <c r="J205" s="62"/>
      <c r="K205" s="62"/>
      <c r="L205" s="60"/>
      <c r="M205" s="205"/>
      <c r="N205" s="41"/>
      <c r="O205" s="41"/>
      <c r="P205" s="41"/>
      <c r="Q205" s="41"/>
      <c r="R205" s="41"/>
      <c r="S205" s="41"/>
      <c r="T205" s="77"/>
      <c r="AT205" s="23" t="s">
        <v>167</v>
      </c>
      <c r="AU205" s="23" t="s">
        <v>82</v>
      </c>
    </row>
    <row r="206" spans="2:65" s="1" customFormat="1" ht="25.5" customHeight="1">
      <c r="B206" s="40"/>
      <c r="C206" s="191" t="s">
        <v>259</v>
      </c>
      <c r="D206" s="191" t="s">
        <v>162</v>
      </c>
      <c r="E206" s="192" t="s">
        <v>571</v>
      </c>
      <c r="F206" s="193" t="s">
        <v>572</v>
      </c>
      <c r="G206" s="194" t="s">
        <v>186</v>
      </c>
      <c r="H206" s="195">
        <v>100.5</v>
      </c>
      <c r="I206" s="196"/>
      <c r="J206" s="197">
        <f>ROUND(I206*H206,2)</f>
        <v>0</v>
      </c>
      <c r="K206" s="193" t="s">
        <v>21</v>
      </c>
      <c r="L206" s="60"/>
      <c r="M206" s="198" t="s">
        <v>21</v>
      </c>
      <c r="N206" s="199" t="s">
        <v>43</v>
      </c>
      <c r="O206" s="41"/>
      <c r="P206" s="200">
        <f>O206*H206</f>
        <v>0</v>
      </c>
      <c r="Q206" s="200">
        <v>0</v>
      </c>
      <c r="R206" s="200">
        <f>Q206*H206</f>
        <v>0</v>
      </c>
      <c r="S206" s="200">
        <v>0</v>
      </c>
      <c r="T206" s="201">
        <f>S206*H206</f>
        <v>0</v>
      </c>
      <c r="AR206" s="23" t="s">
        <v>166</v>
      </c>
      <c r="AT206" s="23" t="s">
        <v>162</v>
      </c>
      <c r="AU206" s="23" t="s">
        <v>82</v>
      </c>
      <c r="AY206" s="23" t="s">
        <v>160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23" t="s">
        <v>80</v>
      </c>
      <c r="BK206" s="202">
        <f>ROUND(I206*H206,2)</f>
        <v>0</v>
      </c>
      <c r="BL206" s="23" t="s">
        <v>166</v>
      </c>
      <c r="BM206" s="23" t="s">
        <v>354</v>
      </c>
    </row>
    <row r="207" spans="2:65" s="1" customFormat="1" ht="13.5">
      <c r="B207" s="40"/>
      <c r="C207" s="62"/>
      <c r="D207" s="203" t="s">
        <v>167</v>
      </c>
      <c r="E207" s="62"/>
      <c r="F207" s="204" t="s">
        <v>572</v>
      </c>
      <c r="G207" s="62"/>
      <c r="H207" s="62"/>
      <c r="I207" s="162"/>
      <c r="J207" s="62"/>
      <c r="K207" s="62"/>
      <c r="L207" s="60"/>
      <c r="M207" s="205"/>
      <c r="N207" s="41"/>
      <c r="O207" s="41"/>
      <c r="P207" s="41"/>
      <c r="Q207" s="41"/>
      <c r="R207" s="41"/>
      <c r="S207" s="41"/>
      <c r="T207" s="77"/>
      <c r="AT207" s="23" t="s">
        <v>167</v>
      </c>
      <c r="AU207" s="23" t="s">
        <v>82</v>
      </c>
    </row>
    <row r="208" spans="2:65" s="1" customFormat="1" ht="16.5" customHeight="1">
      <c r="B208" s="40"/>
      <c r="C208" s="228" t="s">
        <v>357</v>
      </c>
      <c r="D208" s="228" t="s">
        <v>232</v>
      </c>
      <c r="E208" s="229" t="s">
        <v>573</v>
      </c>
      <c r="F208" s="230" t="s">
        <v>574</v>
      </c>
      <c r="G208" s="231" t="s">
        <v>289</v>
      </c>
      <c r="H208" s="232">
        <v>201</v>
      </c>
      <c r="I208" s="233"/>
      <c r="J208" s="234">
        <f>ROUND(I208*H208,2)</f>
        <v>0</v>
      </c>
      <c r="K208" s="230" t="s">
        <v>21</v>
      </c>
      <c r="L208" s="235"/>
      <c r="M208" s="236" t="s">
        <v>21</v>
      </c>
      <c r="N208" s="237" t="s">
        <v>43</v>
      </c>
      <c r="O208" s="41"/>
      <c r="P208" s="200">
        <f>O208*H208</f>
        <v>0</v>
      </c>
      <c r="Q208" s="200">
        <v>0</v>
      </c>
      <c r="R208" s="200">
        <f>Q208*H208</f>
        <v>0</v>
      </c>
      <c r="S208" s="200">
        <v>0</v>
      </c>
      <c r="T208" s="201">
        <f>S208*H208</f>
        <v>0</v>
      </c>
      <c r="AR208" s="23" t="s">
        <v>176</v>
      </c>
      <c r="AT208" s="23" t="s">
        <v>232</v>
      </c>
      <c r="AU208" s="23" t="s">
        <v>82</v>
      </c>
      <c r="AY208" s="23" t="s">
        <v>160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23" t="s">
        <v>80</v>
      </c>
      <c r="BK208" s="202">
        <f>ROUND(I208*H208,2)</f>
        <v>0</v>
      </c>
      <c r="BL208" s="23" t="s">
        <v>166</v>
      </c>
      <c r="BM208" s="23" t="s">
        <v>360</v>
      </c>
    </row>
    <row r="209" spans="2:65" s="1" customFormat="1" ht="13.5">
      <c r="B209" s="40"/>
      <c r="C209" s="62"/>
      <c r="D209" s="203" t="s">
        <v>167</v>
      </c>
      <c r="E209" s="62"/>
      <c r="F209" s="204" t="s">
        <v>574</v>
      </c>
      <c r="G209" s="62"/>
      <c r="H209" s="62"/>
      <c r="I209" s="162"/>
      <c r="J209" s="62"/>
      <c r="K209" s="62"/>
      <c r="L209" s="60"/>
      <c r="M209" s="205"/>
      <c r="N209" s="41"/>
      <c r="O209" s="41"/>
      <c r="P209" s="41"/>
      <c r="Q209" s="41"/>
      <c r="R209" s="41"/>
      <c r="S209" s="41"/>
      <c r="T209" s="77"/>
      <c r="AT209" s="23" t="s">
        <v>167</v>
      </c>
      <c r="AU209" s="23" t="s">
        <v>82</v>
      </c>
    </row>
    <row r="210" spans="2:65" s="1" customFormat="1" ht="25.5" customHeight="1">
      <c r="B210" s="40"/>
      <c r="C210" s="191" t="s">
        <v>263</v>
      </c>
      <c r="D210" s="191" t="s">
        <v>162</v>
      </c>
      <c r="E210" s="192" t="s">
        <v>575</v>
      </c>
      <c r="F210" s="193" t="s">
        <v>576</v>
      </c>
      <c r="G210" s="194" t="s">
        <v>186</v>
      </c>
      <c r="H210" s="195">
        <v>49</v>
      </c>
      <c r="I210" s="196"/>
      <c r="J210" s="197">
        <f>ROUND(I210*H210,2)</f>
        <v>0</v>
      </c>
      <c r="K210" s="193" t="s">
        <v>21</v>
      </c>
      <c r="L210" s="60"/>
      <c r="M210" s="198" t="s">
        <v>21</v>
      </c>
      <c r="N210" s="199" t="s">
        <v>43</v>
      </c>
      <c r="O210" s="41"/>
      <c r="P210" s="200">
        <f>O210*H210</f>
        <v>0</v>
      </c>
      <c r="Q210" s="200">
        <v>0</v>
      </c>
      <c r="R210" s="200">
        <f>Q210*H210</f>
        <v>0</v>
      </c>
      <c r="S210" s="200">
        <v>0</v>
      </c>
      <c r="T210" s="201">
        <f>S210*H210</f>
        <v>0</v>
      </c>
      <c r="AR210" s="23" t="s">
        <v>166</v>
      </c>
      <c r="AT210" s="23" t="s">
        <v>162</v>
      </c>
      <c r="AU210" s="23" t="s">
        <v>82</v>
      </c>
      <c r="AY210" s="23" t="s">
        <v>160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23" t="s">
        <v>80</v>
      </c>
      <c r="BK210" s="202">
        <f>ROUND(I210*H210,2)</f>
        <v>0</v>
      </c>
      <c r="BL210" s="23" t="s">
        <v>166</v>
      </c>
      <c r="BM210" s="23" t="s">
        <v>363</v>
      </c>
    </row>
    <row r="211" spans="2:65" s="1" customFormat="1" ht="13.5">
      <c r="B211" s="40"/>
      <c r="C211" s="62"/>
      <c r="D211" s="203" t="s">
        <v>167</v>
      </c>
      <c r="E211" s="62"/>
      <c r="F211" s="204" t="s">
        <v>576</v>
      </c>
      <c r="G211" s="62"/>
      <c r="H211" s="62"/>
      <c r="I211" s="162"/>
      <c r="J211" s="62"/>
      <c r="K211" s="62"/>
      <c r="L211" s="60"/>
      <c r="M211" s="205"/>
      <c r="N211" s="41"/>
      <c r="O211" s="41"/>
      <c r="P211" s="41"/>
      <c r="Q211" s="41"/>
      <c r="R211" s="41"/>
      <c r="S211" s="41"/>
      <c r="T211" s="77"/>
      <c r="AT211" s="23" t="s">
        <v>167</v>
      </c>
      <c r="AU211" s="23" t="s">
        <v>82</v>
      </c>
    </row>
    <row r="212" spans="2:65" s="10" customFormat="1" ht="29.85" customHeight="1">
      <c r="B212" s="175"/>
      <c r="C212" s="176"/>
      <c r="D212" s="177" t="s">
        <v>71</v>
      </c>
      <c r="E212" s="189" t="s">
        <v>183</v>
      </c>
      <c r="F212" s="189" t="s">
        <v>120</v>
      </c>
      <c r="G212" s="176"/>
      <c r="H212" s="176"/>
      <c r="I212" s="179"/>
      <c r="J212" s="190">
        <f>BK212</f>
        <v>0</v>
      </c>
      <c r="K212" s="176"/>
      <c r="L212" s="181"/>
      <c r="M212" s="182"/>
      <c r="N212" s="183"/>
      <c r="O212" s="183"/>
      <c r="P212" s="184">
        <f>SUM(P213:P355)</f>
        <v>0</v>
      </c>
      <c r="Q212" s="183"/>
      <c r="R212" s="184">
        <f>SUM(R213:R355)</f>
        <v>65.559760400000016</v>
      </c>
      <c r="S212" s="183"/>
      <c r="T212" s="185">
        <f>SUM(T213:T355)</f>
        <v>0</v>
      </c>
      <c r="AR212" s="186" t="s">
        <v>80</v>
      </c>
      <c r="AT212" s="187" t="s">
        <v>71</v>
      </c>
      <c r="AU212" s="187" t="s">
        <v>80</v>
      </c>
      <c r="AY212" s="186" t="s">
        <v>160</v>
      </c>
      <c r="BK212" s="188">
        <f>SUM(BK213:BK355)</f>
        <v>0</v>
      </c>
    </row>
    <row r="213" spans="2:65" s="1" customFormat="1" ht="25.5" customHeight="1">
      <c r="B213" s="40"/>
      <c r="C213" s="191" t="s">
        <v>364</v>
      </c>
      <c r="D213" s="191" t="s">
        <v>162</v>
      </c>
      <c r="E213" s="192" t="s">
        <v>577</v>
      </c>
      <c r="F213" s="193" t="s">
        <v>578</v>
      </c>
      <c r="G213" s="194" t="s">
        <v>186</v>
      </c>
      <c r="H213" s="195">
        <v>5</v>
      </c>
      <c r="I213" s="196"/>
      <c r="J213" s="197">
        <f>ROUND(I213*H213,2)</f>
        <v>0</v>
      </c>
      <c r="K213" s="193" t="s">
        <v>21</v>
      </c>
      <c r="L213" s="60"/>
      <c r="M213" s="198" t="s">
        <v>21</v>
      </c>
      <c r="N213" s="199" t="s">
        <v>43</v>
      </c>
      <c r="O213" s="41"/>
      <c r="P213" s="200">
        <f>O213*H213</f>
        <v>0</v>
      </c>
      <c r="Q213" s="200">
        <v>3.6900000000000002E-2</v>
      </c>
      <c r="R213" s="200">
        <f>Q213*H213</f>
        <v>0.1845</v>
      </c>
      <c r="S213" s="200">
        <v>0</v>
      </c>
      <c r="T213" s="201">
        <f>S213*H213</f>
        <v>0</v>
      </c>
      <c r="AR213" s="23" t="s">
        <v>166</v>
      </c>
      <c r="AT213" s="23" t="s">
        <v>162</v>
      </c>
      <c r="AU213" s="23" t="s">
        <v>82</v>
      </c>
      <c r="AY213" s="23" t="s">
        <v>160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23" t="s">
        <v>80</v>
      </c>
      <c r="BK213" s="202">
        <f>ROUND(I213*H213,2)</f>
        <v>0</v>
      </c>
      <c r="BL213" s="23" t="s">
        <v>166</v>
      </c>
      <c r="BM213" s="23" t="s">
        <v>579</v>
      </c>
    </row>
    <row r="214" spans="2:65" s="1" customFormat="1" ht="13.5">
      <c r="B214" s="40"/>
      <c r="C214" s="62"/>
      <c r="D214" s="203" t="s">
        <v>167</v>
      </c>
      <c r="E214" s="62"/>
      <c r="F214" s="204" t="s">
        <v>578</v>
      </c>
      <c r="G214" s="62"/>
      <c r="H214" s="62"/>
      <c r="I214" s="162"/>
      <c r="J214" s="62"/>
      <c r="K214" s="62"/>
      <c r="L214" s="60"/>
      <c r="M214" s="205"/>
      <c r="N214" s="41"/>
      <c r="O214" s="41"/>
      <c r="P214" s="41"/>
      <c r="Q214" s="41"/>
      <c r="R214" s="41"/>
      <c r="S214" s="41"/>
      <c r="T214" s="77"/>
      <c r="AT214" s="23" t="s">
        <v>167</v>
      </c>
      <c r="AU214" s="23" t="s">
        <v>82</v>
      </c>
    </row>
    <row r="215" spans="2:65" s="1" customFormat="1" ht="16.5" customHeight="1">
      <c r="B215" s="40"/>
      <c r="C215" s="191" t="s">
        <v>268</v>
      </c>
      <c r="D215" s="191" t="s">
        <v>162</v>
      </c>
      <c r="E215" s="192" t="s">
        <v>580</v>
      </c>
      <c r="F215" s="193" t="s">
        <v>198</v>
      </c>
      <c r="G215" s="194" t="s">
        <v>199</v>
      </c>
      <c r="H215" s="195">
        <v>14.148</v>
      </c>
      <c r="I215" s="196"/>
      <c r="J215" s="197">
        <f>ROUND(I215*H215,2)</f>
        <v>0</v>
      </c>
      <c r="K215" s="193" t="s">
        <v>21</v>
      </c>
      <c r="L215" s="60"/>
      <c r="M215" s="198" t="s">
        <v>21</v>
      </c>
      <c r="N215" s="199" t="s">
        <v>43</v>
      </c>
      <c r="O215" s="41"/>
      <c r="P215" s="200">
        <f>O215*H215</f>
        <v>0</v>
      </c>
      <c r="Q215" s="200">
        <v>0</v>
      </c>
      <c r="R215" s="200">
        <f>Q215*H215</f>
        <v>0</v>
      </c>
      <c r="S215" s="200">
        <v>0</v>
      </c>
      <c r="T215" s="201">
        <f>S215*H215</f>
        <v>0</v>
      </c>
      <c r="AR215" s="23" t="s">
        <v>166</v>
      </c>
      <c r="AT215" s="23" t="s">
        <v>162</v>
      </c>
      <c r="AU215" s="23" t="s">
        <v>82</v>
      </c>
      <c r="AY215" s="23" t="s">
        <v>160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23" t="s">
        <v>80</v>
      </c>
      <c r="BK215" s="202">
        <f>ROUND(I215*H215,2)</f>
        <v>0</v>
      </c>
      <c r="BL215" s="23" t="s">
        <v>166</v>
      </c>
      <c r="BM215" s="23" t="s">
        <v>581</v>
      </c>
    </row>
    <row r="216" spans="2:65" s="1" customFormat="1" ht="13.5">
      <c r="B216" s="40"/>
      <c r="C216" s="62"/>
      <c r="D216" s="203" t="s">
        <v>167</v>
      </c>
      <c r="E216" s="62"/>
      <c r="F216" s="204" t="s">
        <v>198</v>
      </c>
      <c r="G216" s="62"/>
      <c r="H216" s="62"/>
      <c r="I216" s="162"/>
      <c r="J216" s="62"/>
      <c r="K216" s="62"/>
      <c r="L216" s="60"/>
      <c r="M216" s="205"/>
      <c r="N216" s="41"/>
      <c r="O216" s="41"/>
      <c r="P216" s="41"/>
      <c r="Q216" s="41"/>
      <c r="R216" s="41"/>
      <c r="S216" s="41"/>
      <c r="T216" s="77"/>
      <c r="AT216" s="23" t="s">
        <v>167</v>
      </c>
      <c r="AU216" s="23" t="s">
        <v>82</v>
      </c>
    </row>
    <row r="217" spans="2:65" s="11" customFormat="1" ht="13.5">
      <c r="B217" s="206"/>
      <c r="C217" s="207"/>
      <c r="D217" s="203" t="s">
        <v>177</v>
      </c>
      <c r="E217" s="208" t="s">
        <v>21</v>
      </c>
      <c r="F217" s="209" t="s">
        <v>582</v>
      </c>
      <c r="G217" s="207"/>
      <c r="H217" s="210">
        <v>14.148</v>
      </c>
      <c r="I217" s="211"/>
      <c r="J217" s="207"/>
      <c r="K217" s="207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177</v>
      </c>
      <c r="AU217" s="216" t="s">
        <v>82</v>
      </c>
      <c r="AV217" s="11" t="s">
        <v>82</v>
      </c>
      <c r="AW217" s="11" t="s">
        <v>35</v>
      </c>
      <c r="AX217" s="11" t="s">
        <v>72</v>
      </c>
      <c r="AY217" s="216" t="s">
        <v>160</v>
      </c>
    </row>
    <row r="218" spans="2:65" s="12" customFormat="1" ht="13.5">
      <c r="B218" s="217"/>
      <c r="C218" s="218"/>
      <c r="D218" s="203" t="s">
        <v>177</v>
      </c>
      <c r="E218" s="219" t="s">
        <v>21</v>
      </c>
      <c r="F218" s="220" t="s">
        <v>179</v>
      </c>
      <c r="G218" s="218"/>
      <c r="H218" s="221">
        <v>14.148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177</v>
      </c>
      <c r="AU218" s="227" t="s">
        <v>82</v>
      </c>
      <c r="AV218" s="12" t="s">
        <v>166</v>
      </c>
      <c r="AW218" s="12" t="s">
        <v>35</v>
      </c>
      <c r="AX218" s="12" t="s">
        <v>80</v>
      </c>
      <c r="AY218" s="227" t="s">
        <v>160</v>
      </c>
    </row>
    <row r="219" spans="2:65" s="1" customFormat="1" ht="16.5" customHeight="1">
      <c r="B219" s="40"/>
      <c r="C219" s="191" t="s">
        <v>377</v>
      </c>
      <c r="D219" s="191" t="s">
        <v>162</v>
      </c>
      <c r="E219" s="192" t="s">
        <v>583</v>
      </c>
      <c r="F219" s="193" t="s">
        <v>584</v>
      </c>
      <c r="G219" s="194" t="s">
        <v>199</v>
      </c>
      <c r="H219" s="195">
        <v>15.72</v>
      </c>
      <c r="I219" s="196"/>
      <c r="J219" s="197">
        <f>ROUND(I219*H219,2)</f>
        <v>0</v>
      </c>
      <c r="K219" s="193" t="s">
        <v>21</v>
      </c>
      <c r="L219" s="60"/>
      <c r="M219" s="198" t="s">
        <v>21</v>
      </c>
      <c r="N219" s="199" t="s">
        <v>43</v>
      </c>
      <c r="O219" s="41"/>
      <c r="P219" s="200">
        <f>O219*H219</f>
        <v>0</v>
      </c>
      <c r="Q219" s="200">
        <v>0</v>
      </c>
      <c r="R219" s="200">
        <f>Q219*H219</f>
        <v>0</v>
      </c>
      <c r="S219" s="200">
        <v>0</v>
      </c>
      <c r="T219" s="201">
        <f>S219*H219</f>
        <v>0</v>
      </c>
      <c r="AR219" s="23" t="s">
        <v>166</v>
      </c>
      <c r="AT219" s="23" t="s">
        <v>162</v>
      </c>
      <c r="AU219" s="23" t="s">
        <v>82</v>
      </c>
      <c r="AY219" s="23" t="s">
        <v>160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23" t="s">
        <v>80</v>
      </c>
      <c r="BK219" s="202">
        <f>ROUND(I219*H219,2)</f>
        <v>0</v>
      </c>
      <c r="BL219" s="23" t="s">
        <v>166</v>
      </c>
      <c r="BM219" s="23" t="s">
        <v>585</v>
      </c>
    </row>
    <row r="220" spans="2:65" s="1" customFormat="1" ht="13.5">
      <c r="B220" s="40"/>
      <c r="C220" s="62"/>
      <c r="D220" s="203" t="s">
        <v>167</v>
      </c>
      <c r="E220" s="62"/>
      <c r="F220" s="204" t="s">
        <v>584</v>
      </c>
      <c r="G220" s="62"/>
      <c r="H220" s="62"/>
      <c r="I220" s="162"/>
      <c r="J220" s="62"/>
      <c r="K220" s="62"/>
      <c r="L220" s="60"/>
      <c r="M220" s="205"/>
      <c r="N220" s="41"/>
      <c r="O220" s="41"/>
      <c r="P220" s="41"/>
      <c r="Q220" s="41"/>
      <c r="R220" s="41"/>
      <c r="S220" s="41"/>
      <c r="T220" s="77"/>
      <c r="AT220" s="23" t="s">
        <v>167</v>
      </c>
      <c r="AU220" s="23" t="s">
        <v>82</v>
      </c>
    </row>
    <row r="221" spans="2:65" s="11" customFormat="1" ht="13.5">
      <c r="B221" s="206"/>
      <c r="C221" s="207"/>
      <c r="D221" s="203" t="s">
        <v>177</v>
      </c>
      <c r="E221" s="208" t="s">
        <v>21</v>
      </c>
      <c r="F221" s="209" t="s">
        <v>586</v>
      </c>
      <c r="G221" s="207"/>
      <c r="H221" s="210">
        <v>13.558999999999999</v>
      </c>
      <c r="I221" s="211"/>
      <c r="J221" s="207"/>
      <c r="K221" s="207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177</v>
      </c>
      <c r="AU221" s="216" t="s">
        <v>82</v>
      </c>
      <c r="AV221" s="11" t="s">
        <v>82</v>
      </c>
      <c r="AW221" s="11" t="s">
        <v>35</v>
      </c>
      <c r="AX221" s="11" t="s">
        <v>72</v>
      </c>
      <c r="AY221" s="216" t="s">
        <v>160</v>
      </c>
    </row>
    <row r="222" spans="2:65" s="11" customFormat="1" ht="13.5">
      <c r="B222" s="206"/>
      <c r="C222" s="207"/>
      <c r="D222" s="203" t="s">
        <v>177</v>
      </c>
      <c r="E222" s="208" t="s">
        <v>21</v>
      </c>
      <c r="F222" s="209" t="s">
        <v>587</v>
      </c>
      <c r="G222" s="207"/>
      <c r="H222" s="210">
        <v>17.88</v>
      </c>
      <c r="I222" s="211"/>
      <c r="J222" s="207"/>
      <c r="K222" s="207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177</v>
      </c>
      <c r="AU222" s="216" t="s">
        <v>82</v>
      </c>
      <c r="AV222" s="11" t="s">
        <v>82</v>
      </c>
      <c r="AW222" s="11" t="s">
        <v>35</v>
      </c>
      <c r="AX222" s="11" t="s">
        <v>72</v>
      </c>
      <c r="AY222" s="216" t="s">
        <v>160</v>
      </c>
    </row>
    <row r="223" spans="2:65" s="12" customFormat="1" ht="13.5">
      <c r="B223" s="217"/>
      <c r="C223" s="218"/>
      <c r="D223" s="203" t="s">
        <v>177</v>
      </c>
      <c r="E223" s="219" t="s">
        <v>447</v>
      </c>
      <c r="F223" s="220" t="s">
        <v>179</v>
      </c>
      <c r="G223" s="218"/>
      <c r="H223" s="221">
        <v>31.439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177</v>
      </c>
      <c r="AU223" s="227" t="s">
        <v>82</v>
      </c>
      <c r="AV223" s="12" t="s">
        <v>166</v>
      </c>
      <c r="AW223" s="12" t="s">
        <v>35</v>
      </c>
      <c r="AX223" s="12" t="s">
        <v>72</v>
      </c>
      <c r="AY223" s="227" t="s">
        <v>160</v>
      </c>
    </row>
    <row r="224" spans="2:65" s="11" customFormat="1" ht="13.5">
      <c r="B224" s="206"/>
      <c r="C224" s="207"/>
      <c r="D224" s="203" t="s">
        <v>177</v>
      </c>
      <c r="E224" s="208" t="s">
        <v>21</v>
      </c>
      <c r="F224" s="209" t="s">
        <v>588</v>
      </c>
      <c r="G224" s="207"/>
      <c r="H224" s="210">
        <v>15.72</v>
      </c>
      <c r="I224" s="211"/>
      <c r="J224" s="207"/>
      <c r="K224" s="207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177</v>
      </c>
      <c r="AU224" s="216" t="s">
        <v>82</v>
      </c>
      <c r="AV224" s="11" t="s">
        <v>82</v>
      </c>
      <c r="AW224" s="11" t="s">
        <v>35</v>
      </c>
      <c r="AX224" s="11" t="s">
        <v>72</v>
      </c>
      <c r="AY224" s="216" t="s">
        <v>160</v>
      </c>
    </row>
    <row r="225" spans="2:65" s="12" customFormat="1" ht="13.5">
      <c r="B225" s="217"/>
      <c r="C225" s="218"/>
      <c r="D225" s="203" t="s">
        <v>177</v>
      </c>
      <c r="E225" s="219" t="s">
        <v>450</v>
      </c>
      <c r="F225" s="220" t="s">
        <v>179</v>
      </c>
      <c r="G225" s="218"/>
      <c r="H225" s="221">
        <v>15.72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177</v>
      </c>
      <c r="AU225" s="227" t="s">
        <v>82</v>
      </c>
      <c r="AV225" s="12" t="s">
        <v>166</v>
      </c>
      <c r="AW225" s="12" t="s">
        <v>35</v>
      </c>
      <c r="AX225" s="12" t="s">
        <v>80</v>
      </c>
      <c r="AY225" s="227" t="s">
        <v>160</v>
      </c>
    </row>
    <row r="226" spans="2:65" s="11" customFormat="1" ht="13.5">
      <c r="B226" s="206"/>
      <c r="C226" s="207"/>
      <c r="D226" s="203" t="s">
        <v>177</v>
      </c>
      <c r="E226" s="208" t="s">
        <v>21</v>
      </c>
      <c r="F226" s="209" t="s">
        <v>589</v>
      </c>
      <c r="G226" s="207"/>
      <c r="H226" s="210">
        <v>15.72</v>
      </c>
      <c r="I226" s="211"/>
      <c r="J226" s="207"/>
      <c r="K226" s="207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177</v>
      </c>
      <c r="AU226" s="216" t="s">
        <v>82</v>
      </c>
      <c r="AV226" s="11" t="s">
        <v>82</v>
      </c>
      <c r="AW226" s="11" t="s">
        <v>35</v>
      </c>
      <c r="AX226" s="11" t="s">
        <v>72</v>
      </c>
      <c r="AY226" s="216" t="s">
        <v>160</v>
      </c>
    </row>
    <row r="227" spans="2:65" s="12" customFormat="1" ht="13.5">
      <c r="B227" s="217"/>
      <c r="C227" s="218"/>
      <c r="D227" s="203" t="s">
        <v>177</v>
      </c>
      <c r="E227" s="219" t="s">
        <v>453</v>
      </c>
      <c r="F227" s="220" t="s">
        <v>179</v>
      </c>
      <c r="G227" s="218"/>
      <c r="H227" s="221">
        <v>15.72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177</v>
      </c>
      <c r="AU227" s="227" t="s">
        <v>82</v>
      </c>
      <c r="AV227" s="12" t="s">
        <v>166</v>
      </c>
      <c r="AW227" s="12" t="s">
        <v>35</v>
      </c>
      <c r="AX227" s="12" t="s">
        <v>72</v>
      </c>
      <c r="AY227" s="227" t="s">
        <v>160</v>
      </c>
    </row>
    <row r="228" spans="2:65" s="1" customFormat="1" ht="16.5" customHeight="1">
      <c r="B228" s="40"/>
      <c r="C228" s="191" t="s">
        <v>271</v>
      </c>
      <c r="D228" s="191" t="s">
        <v>162</v>
      </c>
      <c r="E228" s="192" t="s">
        <v>590</v>
      </c>
      <c r="F228" s="193" t="s">
        <v>591</v>
      </c>
      <c r="G228" s="194" t="s">
        <v>199</v>
      </c>
      <c r="H228" s="195">
        <v>7.86</v>
      </c>
      <c r="I228" s="196"/>
      <c r="J228" s="197">
        <f>ROUND(I228*H228,2)</f>
        <v>0</v>
      </c>
      <c r="K228" s="193" t="s">
        <v>21</v>
      </c>
      <c r="L228" s="60"/>
      <c r="M228" s="198" t="s">
        <v>21</v>
      </c>
      <c r="N228" s="199" t="s">
        <v>43</v>
      </c>
      <c r="O228" s="41"/>
      <c r="P228" s="200">
        <f>O228*H228</f>
        <v>0</v>
      </c>
      <c r="Q228" s="200">
        <v>0</v>
      </c>
      <c r="R228" s="200">
        <f>Q228*H228</f>
        <v>0</v>
      </c>
      <c r="S228" s="200">
        <v>0</v>
      </c>
      <c r="T228" s="201">
        <f>S228*H228</f>
        <v>0</v>
      </c>
      <c r="AR228" s="23" t="s">
        <v>166</v>
      </c>
      <c r="AT228" s="23" t="s">
        <v>162</v>
      </c>
      <c r="AU228" s="23" t="s">
        <v>82</v>
      </c>
      <c r="AY228" s="23" t="s">
        <v>160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23" t="s">
        <v>80</v>
      </c>
      <c r="BK228" s="202">
        <f>ROUND(I228*H228,2)</f>
        <v>0</v>
      </c>
      <c r="BL228" s="23" t="s">
        <v>166</v>
      </c>
      <c r="BM228" s="23" t="s">
        <v>592</v>
      </c>
    </row>
    <row r="229" spans="2:65" s="1" customFormat="1" ht="13.5">
      <c r="B229" s="40"/>
      <c r="C229" s="62"/>
      <c r="D229" s="203" t="s">
        <v>167</v>
      </c>
      <c r="E229" s="62"/>
      <c r="F229" s="204" t="s">
        <v>591</v>
      </c>
      <c r="G229" s="62"/>
      <c r="H229" s="62"/>
      <c r="I229" s="162"/>
      <c r="J229" s="62"/>
      <c r="K229" s="62"/>
      <c r="L229" s="60"/>
      <c r="M229" s="205"/>
      <c r="N229" s="41"/>
      <c r="O229" s="41"/>
      <c r="P229" s="41"/>
      <c r="Q229" s="41"/>
      <c r="R229" s="41"/>
      <c r="S229" s="41"/>
      <c r="T229" s="77"/>
      <c r="AT229" s="23" t="s">
        <v>167</v>
      </c>
      <c r="AU229" s="23" t="s">
        <v>82</v>
      </c>
    </row>
    <row r="230" spans="2:65" s="11" customFormat="1" ht="13.5">
      <c r="B230" s="206"/>
      <c r="C230" s="207"/>
      <c r="D230" s="203" t="s">
        <v>177</v>
      </c>
      <c r="E230" s="208" t="s">
        <v>21</v>
      </c>
      <c r="F230" s="209" t="s">
        <v>593</v>
      </c>
      <c r="G230" s="207"/>
      <c r="H230" s="210">
        <v>7.86</v>
      </c>
      <c r="I230" s="211"/>
      <c r="J230" s="207"/>
      <c r="K230" s="207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177</v>
      </c>
      <c r="AU230" s="216" t="s">
        <v>82</v>
      </c>
      <c r="AV230" s="11" t="s">
        <v>82</v>
      </c>
      <c r="AW230" s="11" t="s">
        <v>35</v>
      </c>
      <c r="AX230" s="11" t="s">
        <v>72</v>
      </c>
      <c r="AY230" s="216" t="s">
        <v>160</v>
      </c>
    </row>
    <row r="231" spans="2:65" s="12" customFormat="1" ht="13.5">
      <c r="B231" s="217"/>
      <c r="C231" s="218"/>
      <c r="D231" s="203" t="s">
        <v>177</v>
      </c>
      <c r="E231" s="219" t="s">
        <v>21</v>
      </c>
      <c r="F231" s="220" t="s">
        <v>179</v>
      </c>
      <c r="G231" s="218"/>
      <c r="H231" s="221">
        <v>7.86</v>
      </c>
      <c r="I231" s="222"/>
      <c r="J231" s="218"/>
      <c r="K231" s="218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177</v>
      </c>
      <c r="AU231" s="227" t="s">
        <v>82</v>
      </c>
      <c r="AV231" s="12" t="s">
        <v>166</v>
      </c>
      <c r="AW231" s="12" t="s">
        <v>35</v>
      </c>
      <c r="AX231" s="12" t="s">
        <v>80</v>
      </c>
      <c r="AY231" s="227" t="s">
        <v>160</v>
      </c>
    </row>
    <row r="232" spans="2:65" s="1" customFormat="1" ht="16.5" customHeight="1">
      <c r="B232" s="40"/>
      <c r="C232" s="191" t="s">
        <v>594</v>
      </c>
      <c r="D232" s="191" t="s">
        <v>162</v>
      </c>
      <c r="E232" s="192" t="s">
        <v>595</v>
      </c>
      <c r="F232" s="193" t="s">
        <v>596</v>
      </c>
      <c r="G232" s="194" t="s">
        <v>199</v>
      </c>
      <c r="H232" s="195">
        <v>15.72</v>
      </c>
      <c r="I232" s="196"/>
      <c r="J232" s="197">
        <f>ROUND(I232*H232,2)</f>
        <v>0</v>
      </c>
      <c r="K232" s="193" t="s">
        <v>21</v>
      </c>
      <c r="L232" s="60"/>
      <c r="M232" s="198" t="s">
        <v>21</v>
      </c>
      <c r="N232" s="199" t="s">
        <v>43</v>
      </c>
      <c r="O232" s="41"/>
      <c r="P232" s="200">
        <f>O232*H232</f>
        <v>0</v>
      </c>
      <c r="Q232" s="200">
        <v>0</v>
      </c>
      <c r="R232" s="200">
        <f>Q232*H232</f>
        <v>0</v>
      </c>
      <c r="S232" s="200">
        <v>0</v>
      </c>
      <c r="T232" s="201">
        <f>S232*H232</f>
        <v>0</v>
      </c>
      <c r="AR232" s="23" t="s">
        <v>166</v>
      </c>
      <c r="AT232" s="23" t="s">
        <v>162</v>
      </c>
      <c r="AU232" s="23" t="s">
        <v>82</v>
      </c>
      <c r="AY232" s="23" t="s">
        <v>160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23" t="s">
        <v>80</v>
      </c>
      <c r="BK232" s="202">
        <f>ROUND(I232*H232,2)</f>
        <v>0</v>
      </c>
      <c r="BL232" s="23" t="s">
        <v>166</v>
      </c>
      <c r="BM232" s="23" t="s">
        <v>597</v>
      </c>
    </row>
    <row r="233" spans="2:65" s="1" customFormat="1" ht="13.5">
      <c r="B233" s="40"/>
      <c r="C233" s="62"/>
      <c r="D233" s="203" t="s">
        <v>167</v>
      </c>
      <c r="E233" s="62"/>
      <c r="F233" s="204" t="s">
        <v>596</v>
      </c>
      <c r="G233" s="62"/>
      <c r="H233" s="62"/>
      <c r="I233" s="162"/>
      <c r="J233" s="62"/>
      <c r="K233" s="62"/>
      <c r="L233" s="60"/>
      <c r="M233" s="205"/>
      <c r="N233" s="41"/>
      <c r="O233" s="41"/>
      <c r="P233" s="41"/>
      <c r="Q233" s="41"/>
      <c r="R233" s="41"/>
      <c r="S233" s="41"/>
      <c r="T233" s="77"/>
      <c r="AT233" s="23" t="s">
        <v>167</v>
      </c>
      <c r="AU233" s="23" t="s">
        <v>82</v>
      </c>
    </row>
    <row r="234" spans="2:65" s="11" customFormat="1" ht="13.5">
      <c r="B234" s="206"/>
      <c r="C234" s="207"/>
      <c r="D234" s="203" t="s">
        <v>177</v>
      </c>
      <c r="E234" s="208" t="s">
        <v>21</v>
      </c>
      <c r="F234" s="209" t="s">
        <v>453</v>
      </c>
      <c r="G234" s="207"/>
      <c r="H234" s="210">
        <v>15.72</v>
      </c>
      <c r="I234" s="211"/>
      <c r="J234" s="207"/>
      <c r="K234" s="207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177</v>
      </c>
      <c r="AU234" s="216" t="s">
        <v>82</v>
      </c>
      <c r="AV234" s="11" t="s">
        <v>82</v>
      </c>
      <c r="AW234" s="11" t="s">
        <v>35</v>
      </c>
      <c r="AX234" s="11" t="s">
        <v>72</v>
      </c>
      <c r="AY234" s="216" t="s">
        <v>160</v>
      </c>
    </row>
    <row r="235" spans="2:65" s="12" customFormat="1" ht="13.5">
      <c r="B235" s="217"/>
      <c r="C235" s="218"/>
      <c r="D235" s="203" t="s">
        <v>177</v>
      </c>
      <c r="E235" s="219" t="s">
        <v>21</v>
      </c>
      <c r="F235" s="220" t="s">
        <v>179</v>
      </c>
      <c r="G235" s="218"/>
      <c r="H235" s="221">
        <v>15.72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177</v>
      </c>
      <c r="AU235" s="227" t="s">
        <v>82</v>
      </c>
      <c r="AV235" s="12" t="s">
        <v>166</v>
      </c>
      <c r="AW235" s="12" t="s">
        <v>35</v>
      </c>
      <c r="AX235" s="12" t="s">
        <v>80</v>
      </c>
      <c r="AY235" s="227" t="s">
        <v>160</v>
      </c>
    </row>
    <row r="236" spans="2:65" s="1" customFormat="1" ht="16.5" customHeight="1">
      <c r="B236" s="40"/>
      <c r="C236" s="191" t="s">
        <v>276</v>
      </c>
      <c r="D236" s="191" t="s">
        <v>162</v>
      </c>
      <c r="E236" s="192" t="s">
        <v>598</v>
      </c>
      <c r="F236" s="193" t="s">
        <v>599</v>
      </c>
      <c r="G236" s="194" t="s">
        <v>199</v>
      </c>
      <c r="H236" s="195">
        <v>7.86</v>
      </c>
      <c r="I236" s="196"/>
      <c r="J236" s="197">
        <f>ROUND(I236*H236,2)</f>
        <v>0</v>
      </c>
      <c r="K236" s="193" t="s">
        <v>21</v>
      </c>
      <c r="L236" s="60"/>
      <c r="M236" s="198" t="s">
        <v>21</v>
      </c>
      <c r="N236" s="199" t="s">
        <v>43</v>
      </c>
      <c r="O236" s="41"/>
      <c r="P236" s="200">
        <f>O236*H236</f>
        <v>0</v>
      </c>
      <c r="Q236" s="200">
        <v>0</v>
      </c>
      <c r="R236" s="200">
        <f>Q236*H236</f>
        <v>0</v>
      </c>
      <c r="S236" s="200">
        <v>0</v>
      </c>
      <c r="T236" s="201">
        <f>S236*H236</f>
        <v>0</v>
      </c>
      <c r="AR236" s="23" t="s">
        <v>166</v>
      </c>
      <c r="AT236" s="23" t="s">
        <v>162</v>
      </c>
      <c r="AU236" s="23" t="s">
        <v>82</v>
      </c>
      <c r="AY236" s="23" t="s">
        <v>160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23" t="s">
        <v>80</v>
      </c>
      <c r="BK236" s="202">
        <f>ROUND(I236*H236,2)</f>
        <v>0</v>
      </c>
      <c r="BL236" s="23" t="s">
        <v>166</v>
      </c>
      <c r="BM236" s="23" t="s">
        <v>600</v>
      </c>
    </row>
    <row r="237" spans="2:65" s="1" customFormat="1" ht="13.5">
      <c r="B237" s="40"/>
      <c r="C237" s="62"/>
      <c r="D237" s="203" t="s">
        <v>167</v>
      </c>
      <c r="E237" s="62"/>
      <c r="F237" s="204" t="s">
        <v>599</v>
      </c>
      <c r="G237" s="62"/>
      <c r="H237" s="62"/>
      <c r="I237" s="162"/>
      <c r="J237" s="62"/>
      <c r="K237" s="62"/>
      <c r="L237" s="60"/>
      <c r="M237" s="205"/>
      <c r="N237" s="41"/>
      <c r="O237" s="41"/>
      <c r="P237" s="41"/>
      <c r="Q237" s="41"/>
      <c r="R237" s="41"/>
      <c r="S237" s="41"/>
      <c r="T237" s="77"/>
      <c r="AT237" s="23" t="s">
        <v>167</v>
      </c>
      <c r="AU237" s="23" t="s">
        <v>82</v>
      </c>
    </row>
    <row r="238" spans="2:65" s="11" customFormat="1" ht="13.5">
      <c r="B238" s="206"/>
      <c r="C238" s="207"/>
      <c r="D238" s="203" t="s">
        <v>177</v>
      </c>
      <c r="E238" s="208" t="s">
        <v>21</v>
      </c>
      <c r="F238" s="209" t="s">
        <v>601</v>
      </c>
      <c r="G238" s="207"/>
      <c r="H238" s="210">
        <v>7.86</v>
      </c>
      <c r="I238" s="211"/>
      <c r="J238" s="207"/>
      <c r="K238" s="207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177</v>
      </c>
      <c r="AU238" s="216" t="s">
        <v>82</v>
      </c>
      <c r="AV238" s="11" t="s">
        <v>82</v>
      </c>
      <c r="AW238" s="11" t="s">
        <v>35</v>
      </c>
      <c r="AX238" s="11" t="s">
        <v>72</v>
      </c>
      <c r="AY238" s="216" t="s">
        <v>160</v>
      </c>
    </row>
    <row r="239" spans="2:65" s="12" customFormat="1" ht="13.5">
      <c r="B239" s="217"/>
      <c r="C239" s="218"/>
      <c r="D239" s="203" t="s">
        <v>177</v>
      </c>
      <c r="E239" s="219" t="s">
        <v>21</v>
      </c>
      <c r="F239" s="220" t="s">
        <v>179</v>
      </c>
      <c r="G239" s="218"/>
      <c r="H239" s="221">
        <v>7.86</v>
      </c>
      <c r="I239" s="222"/>
      <c r="J239" s="218"/>
      <c r="K239" s="218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177</v>
      </c>
      <c r="AU239" s="227" t="s">
        <v>82</v>
      </c>
      <c r="AV239" s="12" t="s">
        <v>166</v>
      </c>
      <c r="AW239" s="12" t="s">
        <v>35</v>
      </c>
      <c r="AX239" s="12" t="s">
        <v>80</v>
      </c>
      <c r="AY239" s="227" t="s">
        <v>160</v>
      </c>
    </row>
    <row r="240" spans="2:65" s="1" customFormat="1" ht="16.5" customHeight="1">
      <c r="B240" s="40"/>
      <c r="C240" s="191" t="s">
        <v>602</v>
      </c>
      <c r="D240" s="191" t="s">
        <v>162</v>
      </c>
      <c r="E240" s="192" t="s">
        <v>603</v>
      </c>
      <c r="F240" s="193" t="s">
        <v>604</v>
      </c>
      <c r="G240" s="194" t="s">
        <v>165</v>
      </c>
      <c r="H240" s="195">
        <v>65.959999999999994</v>
      </c>
      <c r="I240" s="196"/>
      <c r="J240" s="197">
        <f>ROUND(I240*H240,2)</f>
        <v>0</v>
      </c>
      <c r="K240" s="193" t="s">
        <v>21</v>
      </c>
      <c r="L240" s="60"/>
      <c r="M240" s="198" t="s">
        <v>21</v>
      </c>
      <c r="N240" s="199" t="s">
        <v>43</v>
      </c>
      <c r="O240" s="41"/>
      <c r="P240" s="200">
        <f>O240*H240</f>
        <v>0</v>
      </c>
      <c r="Q240" s="200">
        <v>8.4000000000000003E-4</v>
      </c>
      <c r="R240" s="200">
        <f>Q240*H240</f>
        <v>5.5406399999999995E-2</v>
      </c>
      <c r="S240" s="200">
        <v>0</v>
      </c>
      <c r="T240" s="201">
        <f>S240*H240</f>
        <v>0</v>
      </c>
      <c r="AR240" s="23" t="s">
        <v>166</v>
      </c>
      <c r="AT240" s="23" t="s">
        <v>162</v>
      </c>
      <c r="AU240" s="23" t="s">
        <v>82</v>
      </c>
      <c r="AY240" s="23" t="s">
        <v>160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23" t="s">
        <v>80</v>
      </c>
      <c r="BK240" s="202">
        <f>ROUND(I240*H240,2)</f>
        <v>0</v>
      </c>
      <c r="BL240" s="23" t="s">
        <v>166</v>
      </c>
      <c r="BM240" s="23" t="s">
        <v>605</v>
      </c>
    </row>
    <row r="241" spans="2:65" s="1" customFormat="1" ht="13.5">
      <c r="B241" s="40"/>
      <c r="C241" s="62"/>
      <c r="D241" s="203" t="s">
        <v>167</v>
      </c>
      <c r="E241" s="62"/>
      <c r="F241" s="204" t="s">
        <v>604</v>
      </c>
      <c r="G241" s="62"/>
      <c r="H241" s="62"/>
      <c r="I241" s="162"/>
      <c r="J241" s="62"/>
      <c r="K241" s="62"/>
      <c r="L241" s="60"/>
      <c r="M241" s="205"/>
      <c r="N241" s="41"/>
      <c r="O241" s="41"/>
      <c r="P241" s="41"/>
      <c r="Q241" s="41"/>
      <c r="R241" s="41"/>
      <c r="S241" s="41"/>
      <c r="T241" s="77"/>
      <c r="AT241" s="23" t="s">
        <v>167</v>
      </c>
      <c r="AU241" s="23" t="s">
        <v>82</v>
      </c>
    </row>
    <row r="242" spans="2:65" s="11" customFormat="1" ht="13.5">
      <c r="B242" s="206"/>
      <c r="C242" s="207"/>
      <c r="D242" s="203" t="s">
        <v>177</v>
      </c>
      <c r="E242" s="208" t="s">
        <v>21</v>
      </c>
      <c r="F242" s="209" t="s">
        <v>606</v>
      </c>
      <c r="G242" s="207"/>
      <c r="H242" s="210">
        <v>27.16</v>
      </c>
      <c r="I242" s="211"/>
      <c r="J242" s="207"/>
      <c r="K242" s="207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177</v>
      </c>
      <c r="AU242" s="216" t="s">
        <v>82</v>
      </c>
      <c r="AV242" s="11" t="s">
        <v>82</v>
      </c>
      <c r="AW242" s="11" t="s">
        <v>35</v>
      </c>
      <c r="AX242" s="11" t="s">
        <v>72</v>
      </c>
      <c r="AY242" s="216" t="s">
        <v>160</v>
      </c>
    </row>
    <row r="243" spans="2:65" s="11" customFormat="1" ht="13.5">
      <c r="B243" s="206"/>
      <c r="C243" s="207"/>
      <c r="D243" s="203" t="s">
        <v>177</v>
      </c>
      <c r="E243" s="208" t="s">
        <v>21</v>
      </c>
      <c r="F243" s="209" t="s">
        <v>607</v>
      </c>
      <c r="G243" s="207"/>
      <c r="H243" s="210">
        <v>38.799999999999997</v>
      </c>
      <c r="I243" s="211"/>
      <c r="J243" s="207"/>
      <c r="K243" s="207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177</v>
      </c>
      <c r="AU243" s="216" t="s">
        <v>82</v>
      </c>
      <c r="AV243" s="11" t="s">
        <v>82</v>
      </c>
      <c r="AW243" s="11" t="s">
        <v>35</v>
      </c>
      <c r="AX243" s="11" t="s">
        <v>72</v>
      </c>
      <c r="AY243" s="216" t="s">
        <v>160</v>
      </c>
    </row>
    <row r="244" spans="2:65" s="12" customFormat="1" ht="13.5">
      <c r="B244" s="217"/>
      <c r="C244" s="218"/>
      <c r="D244" s="203" t="s">
        <v>177</v>
      </c>
      <c r="E244" s="219" t="s">
        <v>461</v>
      </c>
      <c r="F244" s="220" t="s">
        <v>179</v>
      </c>
      <c r="G244" s="218"/>
      <c r="H244" s="221">
        <v>65.959999999999994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177</v>
      </c>
      <c r="AU244" s="227" t="s">
        <v>82</v>
      </c>
      <c r="AV244" s="12" t="s">
        <v>166</v>
      </c>
      <c r="AW244" s="12" t="s">
        <v>35</v>
      </c>
      <c r="AX244" s="12" t="s">
        <v>80</v>
      </c>
      <c r="AY244" s="227" t="s">
        <v>160</v>
      </c>
    </row>
    <row r="245" spans="2:65" s="1" customFormat="1" ht="16.5" customHeight="1">
      <c r="B245" s="40"/>
      <c r="C245" s="191" t="s">
        <v>280</v>
      </c>
      <c r="D245" s="191" t="s">
        <v>162</v>
      </c>
      <c r="E245" s="192" t="s">
        <v>608</v>
      </c>
      <c r="F245" s="193" t="s">
        <v>609</v>
      </c>
      <c r="G245" s="194" t="s">
        <v>165</v>
      </c>
      <c r="H245" s="195">
        <v>65.959999999999994</v>
      </c>
      <c r="I245" s="196"/>
      <c r="J245" s="197">
        <f>ROUND(I245*H245,2)</f>
        <v>0</v>
      </c>
      <c r="K245" s="193" t="s">
        <v>21</v>
      </c>
      <c r="L245" s="60"/>
      <c r="M245" s="198" t="s">
        <v>21</v>
      </c>
      <c r="N245" s="199" t="s">
        <v>43</v>
      </c>
      <c r="O245" s="41"/>
      <c r="P245" s="200">
        <f>O245*H245</f>
        <v>0</v>
      </c>
      <c r="Q245" s="200">
        <v>0</v>
      </c>
      <c r="R245" s="200">
        <f>Q245*H245</f>
        <v>0</v>
      </c>
      <c r="S245" s="200">
        <v>0</v>
      </c>
      <c r="T245" s="201">
        <f>S245*H245</f>
        <v>0</v>
      </c>
      <c r="AR245" s="23" t="s">
        <v>166</v>
      </c>
      <c r="AT245" s="23" t="s">
        <v>162</v>
      </c>
      <c r="AU245" s="23" t="s">
        <v>82</v>
      </c>
      <c r="AY245" s="23" t="s">
        <v>160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23" t="s">
        <v>80</v>
      </c>
      <c r="BK245" s="202">
        <f>ROUND(I245*H245,2)</f>
        <v>0</v>
      </c>
      <c r="BL245" s="23" t="s">
        <v>166</v>
      </c>
      <c r="BM245" s="23" t="s">
        <v>610</v>
      </c>
    </row>
    <row r="246" spans="2:65" s="1" customFormat="1" ht="13.5">
      <c r="B246" s="40"/>
      <c r="C246" s="62"/>
      <c r="D246" s="203" t="s">
        <v>167</v>
      </c>
      <c r="E246" s="62"/>
      <c r="F246" s="204" t="s">
        <v>609</v>
      </c>
      <c r="G246" s="62"/>
      <c r="H246" s="62"/>
      <c r="I246" s="162"/>
      <c r="J246" s="62"/>
      <c r="K246" s="62"/>
      <c r="L246" s="60"/>
      <c r="M246" s="205"/>
      <c r="N246" s="41"/>
      <c r="O246" s="41"/>
      <c r="P246" s="41"/>
      <c r="Q246" s="41"/>
      <c r="R246" s="41"/>
      <c r="S246" s="41"/>
      <c r="T246" s="77"/>
      <c r="AT246" s="23" t="s">
        <v>167</v>
      </c>
      <c r="AU246" s="23" t="s">
        <v>82</v>
      </c>
    </row>
    <row r="247" spans="2:65" s="11" customFormat="1" ht="13.5">
      <c r="B247" s="206"/>
      <c r="C247" s="207"/>
      <c r="D247" s="203" t="s">
        <v>177</v>
      </c>
      <c r="E247" s="208" t="s">
        <v>21</v>
      </c>
      <c r="F247" s="209" t="s">
        <v>461</v>
      </c>
      <c r="G247" s="207"/>
      <c r="H247" s="210">
        <v>65.959999999999994</v>
      </c>
      <c r="I247" s="211"/>
      <c r="J247" s="207"/>
      <c r="K247" s="207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177</v>
      </c>
      <c r="AU247" s="216" t="s">
        <v>82</v>
      </c>
      <c r="AV247" s="11" t="s">
        <v>82</v>
      </c>
      <c r="AW247" s="11" t="s">
        <v>35</v>
      </c>
      <c r="AX247" s="11" t="s">
        <v>72</v>
      </c>
      <c r="AY247" s="216" t="s">
        <v>160</v>
      </c>
    </row>
    <row r="248" spans="2:65" s="12" customFormat="1" ht="13.5">
      <c r="B248" s="217"/>
      <c r="C248" s="218"/>
      <c r="D248" s="203" t="s">
        <v>177</v>
      </c>
      <c r="E248" s="219" t="s">
        <v>21</v>
      </c>
      <c r="F248" s="220" t="s">
        <v>179</v>
      </c>
      <c r="G248" s="218"/>
      <c r="H248" s="221">
        <v>65.959999999999994</v>
      </c>
      <c r="I248" s="222"/>
      <c r="J248" s="218"/>
      <c r="K248" s="218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177</v>
      </c>
      <c r="AU248" s="227" t="s">
        <v>82</v>
      </c>
      <c r="AV248" s="12" t="s">
        <v>166</v>
      </c>
      <c r="AW248" s="12" t="s">
        <v>35</v>
      </c>
      <c r="AX248" s="12" t="s">
        <v>80</v>
      </c>
      <c r="AY248" s="227" t="s">
        <v>160</v>
      </c>
    </row>
    <row r="249" spans="2:65" s="1" customFormat="1" ht="25.5" customHeight="1">
      <c r="B249" s="40"/>
      <c r="C249" s="191" t="s">
        <v>611</v>
      </c>
      <c r="D249" s="191" t="s">
        <v>162</v>
      </c>
      <c r="E249" s="192" t="s">
        <v>612</v>
      </c>
      <c r="F249" s="193" t="s">
        <v>613</v>
      </c>
      <c r="G249" s="194" t="s">
        <v>199</v>
      </c>
      <c r="H249" s="195">
        <v>31.439</v>
      </c>
      <c r="I249" s="196"/>
      <c r="J249" s="197">
        <f>ROUND(I249*H249,2)</f>
        <v>0</v>
      </c>
      <c r="K249" s="193" t="s">
        <v>21</v>
      </c>
      <c r="L249" s="60"/>
      <c r="M249" s="198" t="s">
        <v>21</v>
      </c>
      <c r="N249" s="199" t="s">
        <v>43</v>
      </c>
      <c r="O249" s="41"/>
      <c r="P249" s="200">
        <f>O249*H249</f>
        <v>0</v>
      </c>
      <c r="Q249" s="200">
        <v>0</v>
      </c>
      <c r="R249" s="200">
        <f>Q249*H249</f>
        <v>0</v>
      </c>
      <c r="S249" s="200">
        <v>0</v>
      </c>
      <c r="T249" s="201">
        <f>S249*H249</f>
        <v>0</v>
      </c>
      <c r="AR249" s="23" t="s">
        <v>166</v>
      </c>
      <c r="AT249" s="23" t="s">
        <v>162</v>
      </c>
      <c r="AU249" s="23" t="s">
        <v>82</v>
      </c>
      <c r="AY249" s="23" t="s">
        <v>160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23" t="s">
        <v>80</v>
      </c>
      <c r="BK249" s="202">
        <f>ROUND(I249*H249,2)</f>
        <v>0</v>
      </c>
      <c r="BL249" s="23" t="s">
        <v>166</v>
      </c>
      <c r="BM249" s="23" t="s">
        <v>614</v>
      </c>
    </row>
    <row r="250" spans="2:65" s="1" customFormat="1" ht="13.5">
      <c r="B250" s="40"/>
      <c r="C250" s="62"/>
      <c r="D250" s="203" t="s">
        <v>167</v>
      </c>
      <c r="E250" s="62"/>
      <c r="F250" s="204" t="s">
        <v>613</v>
      </c>
      <c r="G250" s="62"/>
      <c r="H250" s="62"/>
      <c r="I250" s="162"/>
      <c r="J250" s="62"/>
      <c r="K250" s="62"/>
      <c r="L250" s="60"/>
      <c r="M250" s="205"/>
      <c r="N250" s="41"/>
      <c r="O250" s="41"/>
      <c r="P250" s="41"/>
      <c r="Q250" s="41"/>
      <c r="R250" s="41"/>
      <c r="S250" s="41"/>
      <c r="T250" s="77"/>
      <c r="AT250" s="23" t="s">
        <v>167</v>
      </c>
      <c r="AU250" s="23" t="s">
        <v>82</v>
      </c>
    </row>
    <row r="251" spans="2:65" s="11" customFormat="1" ht="13.5">
      <c r="B251" s="206"/>
      <c r="C251" s="207"/>
      <c r="D251" s="203" t="s">
        <v>177</v>
      </c>
      <c r="E251" s="208" t="s">
        <v>21</v>
      </c>
      <c r="F251" s="209" t="s">
        <v>447</v>
      </c>
      <c r="G251" s="207"/>
      <c r="H251" s="210">
        <v>31.439</v>
      </c>
      <c r="I251" s="211"/>
      <c r="J251" s="207"/>
      <c r="K251" s="207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177</v>
      </c>
      <c r="AU251" s="216" t="s">
        <v>82</v>
      </c>
      <c r="AV251" s="11" t="s">
        <v>82</v>
      </c>
      <c r="AW251" s="11" t="s">
        <v>35</v>
      </c>
      <c r="AX251" s="11" t="s">
        <v>72</v>
      </c>
      <c r="AY251" s="216" t="s">
        <v>160</v>
      </c>
    </row>
    <row r="252" spans="2:65" s="12" customFormat="1" ht="13.5">
      <c r="B252" s="217"/>
      <c r="C252" s="218"/>
      <c r="D252" s="203" t="s">
        <v>177</v>
      </c>
      <c r="E252" s="219" t="s">
        <v>21</v>
      </c>
      <c r="F252" s="220" t="s">
        <v>179</v>
      </c>
      <c r="G252" s="218"/>
      <c r="H252" s="221">
        <v>31.439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177</v>
      </c>
      <c r="AU252" s="227" t="s">
        <v>82</v>
      </c>
      <c r="AV252" s="12" t="s">
        <v>166</v>
      </c>
      <c r="AW252" s="12" t="s">
        <v>35</v>
      </c>
      <c r="AX252" s="12" t="s">
        <v>80</v>
      </c>
      <c r="AY252" s="227" t="s">
        <v>160</v>
      </c>
    </row>
    <row r="253" spans="2:65" s="1" customFormat="1" ht="25.5" customHeight="1">
      <c r="B253" s="40"/>
      <c r="C253" s="191" t="s">
        <v>284</v>
      </c>
      <c r="D253" s="191" t="s">
        <v>162</v>
      </c>
      <c r="E253" s="192" t="s">
        <v>218</v>
      </c>
      <c r="F253" s="193" t="s">
        <v>219</v>
      </c>
      <c r="G253" s="194" t="s">
        <v>199</v>
      </c>
      <c r="H253" s="195">
        <v>31.439</v>
      </c>
      <c r="I253" s="196"/>
      <c r="J253" s="197">
        <f>ROUND(I253*H253,2)</f>
        <v>0</v>
      </c>
      <c r="K253" s="193" t="s">
        <v>21</v>
      </c>
      <c r="L253" s="60"/>
      <c r="M253" s="198" t="s">
        <v>21</v>
      </c>
      <c r="N253" s="199" t="s">
        <v>43</v>
      </c>
      <c r="O253" s="41"/>
      <c r="P253" s="200">
        <f>O253*H253</f>
        <v>0</v>
      </c>
      <c r="Q253" s="200">
        <v>0</v>
      </c>
      <c r="R253" s="200">
        <f>Q253*H253</f>
        <v>0</v>
      </c>
      <c r="S253" s="200">
        <v>0</v>
      </c>
      <c r="T253" s="201">
        <f>S253*H253</f>
        <v>0</v>
      </c>
      <c r="AR253" s="23" t="s">
        <v>166</v>
      </c>
      <c r="AT253" s="23" t="s">
        <v>162</v>
      </c>
      <c r="AU253" s="23" t="s">
        <v>82</v>
      </c>
      <c r="AY253" s="23" t="s">
        <v>160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23" t="s">
        <v>80</v>
      </c>
      <c r="BK253" s="202">
        <f>ROUND(I253*H253,2)</f>
        <v>0</v>
      </c>
      <c r="BL253" s="23" t="s">
        <v>166</v>
      </c>
      <c r="BM253" s="23" t="s">
        <v>615</v>
      </c>
    </row>
    <row r="254" spans="2:65" s="1" customFormat="1" ht="13.5">
      <c r="B254" s="40"/>
      <c r="C254" s="62"/>
      <c r="D254" s="203" t="s">
        <v>167</v>
      </c>
      <c r="E254" s="62"/>
      <c r="F254" s="204" t="s">
        <v>219</v>
      </c>
      <c r="G254" s="62"/>
      <c r="H254" s="62"/>
      <c r="I254" s="162"/>
      <c r="J254" s="62"/>
      <c r="K254" s="62"/>
      <c r="L254" s="60"/>
      <c r="M254" s="205"/>
      <c r="N254" s="41"/>
      <c r="O254" s="41"/>
      <c r="P254" s="41"/>
      <c r="Q254" s="41"/>
      <c r="R254" s="41"/>
      <c r="S254" s="41"/>
      <c r="T254" s="77"/>
      <c r="AT254" s="23" t="s">
        <v>167</v>
      </c>
      <c r="AU254" s="23" t="s">
        <v>82</v>
      </c>
    </row>
    <row r="255" spans="2:65" s="11" customFormat="1" ht="13.5">
      <c r="B255" s="206"/>
      <c r="C255" s="207"/>
      <c r="D255" s="203" t="s">
        <v>177</v>
      </c>
      <c r="E255" s="208" t="s">
        <v>21</v>
      </c>
      <c r="F255" s="209" t="s">
        <v>447</v>
      </c>
      <c r="G255" s="207"/>
      <c r="H255" s="210">
        <v>31.439</v>
      </c>
      <c r="I255" s="211"/>
      <c r="J255" s="207"/>
      <c r="K255" s="207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177</v>
      </c>
      <c r="AU255" s="216" t="s">
        <v>82</v>
      </c>
      <c r="AV255" s="11" t="s">
        <v>82</v>
      </c>
      <c r="AW255" s="11" t="s">
        <v>35</v>
      </c>
      <c r="AX255" s="11" t="s">
        <v>72</v>
      </c>
      <c r="AY255" s="216" t="s">
        <v>160</v>
      </c>
    </row>
    <row r="256" spans="2:65" s="12" customFormat="1" ht="13.5">
      <c r="B256" s="217"/>
      <c r="C256" s="218"/>
      <c r="D256" s="203" t="s">
        <v>177</v>
      </c>
      <c r="E256" s="219" t="s">
        <v>21</v>
      </c>
      <c r="F256" s="220" t="s">
        <v>179</v>
      </c>
      <c r="G256" s="218"/>
      <c r="H256" s="221">
        <v>31.439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177</v>
      </c>
      <c r="AU256" s="227" t="s">
        <v>82</v>
      </c>
      <c r="AV256" s="12" t="s">
        <v>166</v>
      </c>
      <c r="AW256" s="12" t="s">
        <v>35</v>
      </c>
      <c r="AX256" s="12" t="s">
        <v>80</v>
      </c>
      <c r="AY256" s="227" t="s">
        <v>160</v>
      </c>
    </row>
    <row r="257" spans="2:65" s="1" customFormat="1" ht="25.5" customHeight="1">
      <c r="B257" s="40"/>
      <c r="C257" s="191" t="s">
        <v>616</v>
      </c>
      <c r="D257" s="191" t="s">
        <v>162</v>
      </c>
      <c r="E257" s="192" t="s">
        <v>221</v>
      </c>
      <c r="F257" s="193" t="s">
        <v>222</v>
      </c>
      <c r="G257" s="194" t="s">
        <v>199</v>
      </c>
      <c r="H257" s="195">
        <v>157.19499999999999</v>
      </c>
      <c r="I257" s="196"/>
      <c r="J257" s="197">
        <f>ROUND(I257*H257,2)</f>
        <v>0</v>
      </c>
      <c r="K257" s="193" t="s">
        <v>21</v>
      </c>
      <c r="L257" s="60"/>
      <c r="M257" s="198" t="s">
        <v>21</v>
      </c>
      <c r="N257" s="199" t="s">
        <v>43</v>
      </c>
      <c r="O257" s="41"/>
      <c r="P257" s="200">
        <f>O257*H257</f>
        <v>0</v>
      </c>
      <c r="Q257" s="200">
        <v>0</v>
      </c>
      <c r="R257" s="200">
        <f>Q257*H257</f>
        <v>0</v>
      </c>
      <c r="S257" s="200">
        <v>0</v>
      </c>
      <c r="T257" s="201">
        <f>S257*H257</f>
        <v>0</v>
      </c>
      <c r="AR257" s="23" t="s">
        <v>166</v>
      </c>
      <c r="AT257" s="23" t="s">
        <v>162</v>
      </c>
      <c r="AU257" s="23" t="s">
        <v>82</v>
      </c>
      <c r="AY257" s="23" t="s">
        <v>160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23" t="s">
        <v>80</v>
      </c>
      <c r="BK257" s="202">
        <f>ROUND(I257*H257,2)</f>
        <v>0</v>
      </c>
      <c r="BL257" s="23" t="s">
        <v>166</v>
      </c>
      <c r="BM257" s="23" t="s">
        <v>617</v>
      </c>
    </row>
    <row r="258" spans="2:65" s="1" customFormat="1" ht="27">
      <c r="B258" s="40"/>
      <c r="C258" s="62"/>
      <c r="D258" s="203" t="s">
        <v>167</v>
      </c>
      <c r="E258" s="62"/>
      <c r="F258" s="204" t="s">
        <v>222</v>
      </c>
      <c r="G258" s="62"/>
      <c r="H258" s="62"/>
      <c r="I258" s="162"/>
      <c r="J258" s="62"/>
      <c r="K258" s="62"/>
      <c r="L258" s="60"/>
      <c r="M258" s="205"/>
      <c r="N258" s="41"/>
      <c r="O258" s="41"/>
      <c r="P258" s="41"/>
      <c r="Q258" s="41"/>
      <c r="R258" s="41"/>
      <c r="S258" s="41"/>
      <c r="T258" s="77"/>
      <c r="AT258" s="23" t="s">
        <v>167</v>
      </c>
      <c r="AU258" s="23" t="s">
        <v>82</v>
      </c>
    </row>
    <row r="259" spans="2:65" s="11" customFormat="1" ht="13.5">
      <c r="B259" s="206"/>
      <c r="C259" s="207"/>
      <c r="D259" s="203" t="s">
        <v>177</v>
      </c>
      <c r="E259" s="208" t="s">
        <v>21</v>
      </c>
      <c r="F259" s="209" t="s">
        <v>618</v>
      </c>
      <c r="G259" s="207"/>
      <c r="H259" s="210">
        <v>157.19499999999999</v>
      </c>
      <c r="I259" s="211"/>
      <c r="J259" s="207"/>
      <c r="K259" s="207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177</v>
      </c>
      <c r="AU259" s="216" t="s">
        <v>82</v>
      </c>
      <c r="AV259" s="11" t="s">
        <v>82</v>
      </c>
      <c r="AW259" s="11" t="s">
        <v>35</v>
      </c>
      <c r="AX259" s="11" t="s">
        <v>72</v>
      </c>
      <c r="AY259" s="216" t="s">
        <v>160</v>
      </c>
    </row>
    <row r="260" spans="2:65" s="12" customFormat="1" ht="13.5">
      <c r="B260" s="217"/>
      <c r="C260" s="218"/>
      <c r="D260" s="203" t="s">
        <v>177</v>
      </c>
      <c r="E260" s="219" t="s">
        <v>21</v>
      </c>
      <c r="F260" s="220" t="s">
        <v>179</v>
      </c>
      <c r="G260" s="218"/>
      <c r="H260" s="221">
        <v>157.19499999999999</v>
      </c>
      <c r="I260" s="222"/>
      <c r="J260" s="218"/>
      <c r="K260" s="218"/>
      <c r="L260" s="223"/>
      <c r="M260" s="224"/>
      <c r="N260" s="225"/>
      <c r="O260" s="225"/>
      <c r="P260" s="225"/>
      <c r="Q260" s="225"/>
      <c r="R260" s="225"/>
      <c r="S260" s="225"/>
      <c r="T260" s="226"/>
      <c r="AT260" s="227" t="s">
        <v>177</v>
      </c>
      <c r="AU260" s="227" t="s">
        <v>82</v>
      </c>
      <c r="AV260" s="12" t="s">
        <v>166</v>
      </c>
      <c r="AW260" s="12" t="s">
        <v>35</v>
      </c>
      <c r="AX260" s="12" t="s">
        <v>80</v>
      </c>
      <c r="AY260" s="227" t="s">
        <v>160</v>
      </c>
    </row>
    <row r="261" spans="2:65" s="1" customFormat="1" ht="16.5" customHeight="1">
      <c r="B261" s="40"/>
      <c r="C261" s="191" t="s">
        <v>290</v>
      </c>
      <c r="D261" s="191" t="s">
        <v>162</v>
      </c>
      <c r="E261" s="192" t="s">
        <v>224</v>
      </c>
      <c r="F261" s="193" t="s">
        <v>225</v>
      </c>
      <c r="G261" s="194" t="s">
        <v>199</v>
      </c>
      <c r="H261" s="195">
        <v>31.439</v>
      </c>
      <c r="I261" s="196"/>
      <c r="J261" s="197">
        <f>ROUND(I261*H261,2)</f>
        <v>0</v>
      </c>
      <c r="K261" s="193" t="s">
        <v>21</v>
      </c>
      <c r="L261" s="60"/>
      <c r="M261" s="198" t="s">
        <v>21</v>
      </c>
      <c r="N261" s="199" t="s">
        <v>43</v>
      </c>
      <c r="O261" s="41"/>
      <c r="P261" s="200">
        <f>O261*H261</f>
        <v>0</v>
      </c>
      <c r="Q261" s="200">
        <v>0</v>
      </c>
      <c r="R261" s="200">
        <f>Q261*H261</f>
        <v>0</v>
      </c>
      <c r="S261" s="200">
        <v>0</v>
      </c>
      <c r="T261" s="201">
        <f>S261*H261</f>
        <v>0</v>
      </c>
      <c r="AR261" s="23" t="s">
        <v>166</v>
      </c>
      <c r="AT261" s="23" t="s">
        <v>162</v>
      </c>
      <c r="AU261" s="23" t="s">
        <v>82</v>
      </c>
      <c r="AY261" s="23" t="s">
        <v>160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23" t="s">
        <v>80</v>
      </c>
      <c r="BK261" s="202">
        <f>ROUND(I261*H261,2)</f>
        <v>0</v>
      </c>
      <c r="BL261" s="23" t="s">
        <v>166</v>
      </c>
      <c r="BM261" s="23" t="s">
        <v>619</v>
      </c>
    </row>
    <row r="262" spans="2:65" s="1" customFormat="1" ht="13.5">
      <c r="B262" s="40"/>
      <c r="C262" s="62"/>
      <c r="D262" s="203" t="s">
        <v>167</v>
      </c>
      <c r="E262" s="62"/>
      <c r="F262" s="204" t="s">
        <v>225</v>
      </c>
      <c r="G262" s="62"/>
      <c r="H262" s="62"/>
      <c r="I262" s="162"/>
      <c r="J262" s="62"/>
      <c r="K262" s="62"/>
      <c r="L262" s="60"/>
      <c r="M262" s="205"/>
      <c r="N262" s="41"/>
      <c r="O262" s="41"/>
      <c r="P262" s="41"/>
      <c r="Q262" s="41"/>
      <c r="R262" s="41"/>
      <c r="S262" s="41"/>
      <c r="T262" s="77"/>
      <c r="AT262" s="23" t="s">
        <v>167</v>
      </c>
      <c r="AU262" s="23" t="s">
        <v>82</v>
      </c>
    </row>
    <row r="263" spans="2:65" s="11" customFormat="1" ht="13.5">
      <c r="B263" s="206"/>
      <c r="C263" s="207"/>
      <c r="D263" s="203" t="s">
        <v>177</v>
      </c>
      <c r="E263" s="208" t="s">
        <v>21</v>
      </c>
      <c r="F263" s="209" t="s">
        <v>447</v>
      </c>
      <c r="G263" s="207"/>
      <c r="H263" s="210">
        <v>31.439</v>
      </c>
      <c r="I263" s="211"/>
      <c r="J263" s="207"/>
      <c r="K263" s="207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177</v>
      </c>
      <c r="AU263" s="216" t="s">
        <v>82</v>
      </c>
      <c r="AV263" s="11" t="s">
        <v>82</v>
      </c>
      <c r="AW263" s="11" t="s">
        <v>35</v>
      </c>
      <c r="AX263" s="11" t="s">
        <v>72</v>
      </c>
      <c r="AY263" s="216" t="s">
        <v>160</v>
      </c>
    </row>
    <row r="264" spans="2:65" s="12" customFormat="1" ht="13.5">
      <c r="B264" s="217"/>
      <c r="C264" s="218"/>
      <c r="D264" s="203" t="s">
        <v>177</v>
      </c>
      <c r="E264" s="219" t="s">
        <v>21</v>
      </c>
      <c r="F264" s="220" t="s">
        <v>179</v>
      </c>
      <c r="G264" s="218"/>
      <c r="H264" s="221">
        <v>31.439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177</v>
      </c>
      <c r="AU264" s="227" t="s">
        <v>82</v>
      </c>
      <c r="AV264" s="12" t="s">
        <v>166</v>
      </c>
      <c r="AW264" s="12" t="s">
        <v>35</v>
      </c>
      <c r="AX264" s="12" t="s">
        <v>80</v>
      </c>
      <c r="AY264" s="227" t="s">
        <v>160</v>
      </c>
    </row>
    <row r="265" spans="2:65" s="1" customFormat="1" ht="16.5" customHeight="1">
      <c r="B265" s="40"/>
      <c r="C265" s="191" t="s">
        <v>620</v>
      </c>
      <c r="D265" s="191" t="s">
        <v>162</v>
      </c>
      <c r="E265" s="192" t="s">
        <v>378</v>
      </c>
      <c r="F265" s="193" t="s">
        <v>379</v>
      </c>
      <c r="G265" s="194" t="s">
        <v>235</v>
      </c>
      <c r="H265" s="195">
        <v>56.59</v>
      </c>
      <c r="I265" s="196"/>
      <c r="J265" s="197">
        <f>ROUND(I265*H265,2)</f>
        <v>0</v>
      </c>
      <c r="K265" s="193" t="s">
        <v>21</v>
      </c>
      <c r="L265" s="60"/>
      <c r="M265" s="198" t="s">
        <v>21</v>
      </c>
      <c r="N265" s="199" t="s">
        <v>43</v>
      </c>
      <c r="O265" s="41"/>
      <c r="P265" s="200">
        <f>O265*H265</f>
        <v>0</v>
      </c>
      <c r="Q265" s="200">
        <v>0</v>
      </c>
      <c r="R265" s="200">
        <f>Q265*H265</f>
        <v>0</v>
      </c>
      <c r="S265" s="200">
        <v>0</v>
      </c>
      <c r="T265" s="201">
        <f>S265*H265</f>
        <v>0</v>
      </c>
      <c r="AR265" s="23" t="s">
        <v>166</v>
      </c>
      <c r="AT265" s="23" t="s">
        <v>162</v>
      </c>
      <c r="AU265" s="23" t="s">
        <v>82</v>
      </c>
      <c r="AY265" s="23" t="s">
        <v>160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23" t="s">
        <v>80</v>
      </c>
      <c r="BK265" s="202">
        <f>ROUND(I265*H265,2)</f>
        <v>0</v>
      </c>
      <c r="BL265" s="23" t="s">
        <v>166</v>
      </c>
      <c r="BM265" s="23" t="s">
        <v>621</v>
      </c>
    </row>
    <row r="266" spans="2:65" s="1" customFormat="1" ht="13.5">
      <c r="B266" s="40"/>
      <c r="C266" s="62"/>
      <c r="D266" s="203" t="s">
        <v>167</v>
      </c>
      <c r="E266" s="62"/>
      <c r="F266" s="204" t="s">
        <v>379</v>
      </c>
      <c r="G266" s="62"/>
      <c r="H266" s="62"/>
      <c r="I266" s="162"/>
      <c r="J266" s="62"/>
      <c r="K266" s="62"/>
      <c r="L266" s="60"/>
      <c r="M266" s="205"/>
      <c r="N266" s="41"/>
      <c r="O266" s="41"/>
      <c r="P266" s="41"/>
      <c r="Q266" s="41"/>
      <c r="R266" s="41"/>
      <c r="S266" s="41"/>
      <c r="T266" s="77"/>
      <c r="AT266" s="23" t="s">
        <v>167</v>
      </c>
      <c r="AU266" s="23" t="s">
        <v>82</v>
      </c>
    </row>
    <row r="267" spans="2:65" s="11" customFormat="1" ht="13.5">
      <c r="B267" s="206"/>
      <c r="C267" s="207"/>
      <c r="D267" s="203" t="s">
        <v>177</v>
      </c>
      <c r="E267" s="208" t="s">
        <v>21</v>
      </c>
      <c r="F267" s="209" t="s">
        <v>622</v>
      </c>
      <c r="G267" s="207"/>
      <c r="H267" s="210">
        <v>56.59</v>
      </c>
      <c r="I267" s="211"/>
      <c r="J267" s="207"/>
      <c r="K267" s="207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177</v>
      </c>
      <c r="AU267" s="216" t="s">
        <v>82</v>
      </c>
      <c r="AV267" s="11" t="s">
        <v>82</v>
      </c>
      <c r="AW267" s="11" t="s">
        <v>35</v>
      </c>
      <c r="AX267" s="11" t="s">
        <v>72</v>
      </c>
      <c r="AY267" s="216" t="s">
        <v>160</v>
      </c>
    </row>
    <row r="268" spans="2:65" s="12" customFormat="1" ht="13.5">
      <c r="B268" s="217"/>
      <c r="C268" s="218"/>
      <c r="D268" s="203" t="s">
        <v>177</v>
      </c>
      <c r="E268" s="219" t="s">
        <v>21</v>
      </c>
      <c r="F268" s="220" t="s">
        <v>179</v>
      </c>
      <c r="G268" s="218"/>
      <c r="H268" s="221">
        <v>56.59</v>
      </c>
      <c r="I268" s="222"/>
      <c r="J268" s="218"/>
      <c r="K268" s="218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177</v>
      </c>
      <c r="AU268" s="227" t="s">
        <v>82</v>
      </c>
      <c r="AV268" s="12" t="s">
        <v>166</v>
      </c>
      <c r="AW268" s="12" t="s">
        <v>35</v>
      </c>
      <c r="AX268" s="12" t="s">
        <v>80</v>
      </c>
      <c r="AY268" s="227" t="s">
        <v>160</v>
      </c>
    </row>
    <row r="269" spans="2:65" s="1" customFormat="1" ht="16.5" customHeight="1">
      <c r="B269" s="40"/>
      <c r="C269" s="191" t="s">
        <v>295</v>
      </c>
      <c r="D269" s="191" t="s">
        <v>162</v>
      </c>
      <c r="E269" s="192" t="s">
        <v>623</v>
      </c>
      <c r="F269" s="193" t="s">
        <v>624</v>
      </c>
      <c r="G269" s="194" t="s">
        <v>199</v>
      </c>
      <c r="H269" s="195">
        <v>17.869</v>
      </c>
      <c r="I269" s="196"/>
      <c r="J269" s="197">
        <f>ROUND(I269*H269,2)</f>
        <v>0</v>
      </c>
      <c r="K269" s="193" t="s">
        <v>21</v>
      </c>
      <c r="L269" s="60"/>
      <c r="M269" s="198" t="s">
        <v>21</v>
      </c>
      <c r="N269" s="199" t="s">
        <v>43</v>
      </c>
      <c r="O269" s="41"/>
      <c r="P269" s="200">
        <f>O269*H269</f>
        <v>0</v>
      </c>
      <c r="Q269" s="200">
        <v>0</v>
      </c>
      <c r="R269" s="200">
        <f>Q269*H269</f>
        <v>0</v>
      </c>
      <c r="S269" s="200">
        <v>0</v>
      </c>
      <c r="T269" s="201">
        <f>S269*H269</f>
        <v>0</v>
      </c>
      <c r="AR269" s="23" t="s">
        <v>166</v>
      </c>
      <c r="AT269" s="23" t="s">
        <v>162</v>
      </c>
      <c r="AU269" s="23" t="s">
        <v>82</v>
      </c>
      <c r="AY269" s="23" t="s">
        <v>160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23" t="s">
        <v>80</v>
      </c>
      <c r="BK269" s="202">
        <f>ROUND(I269*H269,2)</f>
        <v>0</v>
      </c>
      <c r="BL269" s="23" t="s">
        <v>166</v>
      </c>
      <c r="BM269" s="23" t="s">
        <v>625</v>
      </c>
    </row>
    <row r="270" spans="2:65" s="1" customFormat="1" ht="13.5">
      <c r="B270" s="40"/>
      <c r="C270" s="62"/>
      <c r="D270" s="203" t="s">
        <v>167</v>
      </c>
      <c r="E270" s="62"/>
      <c r="F270" s="204" t="s">
        <v>624</v>
      </c>
      <c r="G270" s="62"/>
      <c r="H270" s="62"/>
      <c r="I270" s="162"/>
      <c r="J270" s="62"/>
      <c r="K270" s="62"/>
      <c r="L270" s="60"/>
      <c r="M270" s="205"/>
      <c r="N270" s="41"/>
      <c r="O270" s="41"/>
      <c r="P270" s="41"/>
      <c r="Q270" s="41"/>
      <c r="R270" s="41"/>
      <c r="S270" s="41"/>
      <c r="T270" s="77"/>
      <c r="AT270" s="23" t="s">
        <v>167</v>
      </c>
      <c r="AU270" s="23" t="s">
        <v>82</v>
      </c>
    </row>
    <row r="271" spans="2:65" s="11" customFormat="1" ht="13.5">
      <c r="B271" s="206"/>
      <c r="C271" s="207"/>
      <c r="D271" s="203" t="s">
        <v>177</v>
      </c>
      <c r="E271" s="208" t="s">
        <v>21</v>
      </c>
      <c r="F271" s="209" t="s">
        <v>447</v>
      </c>
      <c r="G271" s="207"/>
      <c r="H271" s="210">
        <v>31.439</v>
      </c>
      <c r="I271" s="211"/>
      <c r="J271" s="207"/>
      <c r="K271" s="207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177</v>
      </c>
      <c r="AU271" s="216" t="s">
        <v>82</v>
      </c>
      <c r="AV271" s="11" t="s">
        <v>82</v>
      </c>
      <c r="AW271" s="11" t="s">
        <v>35</v>
      </c>
      <c r="AX271" s="11" t="s">
        <v>72</v>
      </c>
      <c r="AY271" s="216" t="s">
        <v>160</v>
      </c>
    </row>
    <row r="272" spans="2:65" s="11" customFormat="1" ht="13.5">
      <c r="B272" s="206"/>
      <c r="C272" s="207"/>
      <c r="D272" s="203" t="s">
        <v>177</v>
      </c>
      <c r="E272" s="208" t="s">
        <v>21</v>
      </c>
      <c r="F272" s="209" t="s">
        <v>626</v>
      </c>
      <c r="G272" s="207"/>
      <c r="H272" s="210">
        <v>-0.495</v>
      </c>
      <c r="I272" s="211"/>
      <c r="J272" s="207"/>
      <c r="K272" s="207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177</v>
      </c>
      <c r="AU272" s="216" t="s">
        <v>82</v>
      </c>
      <c r="AV272" s="11" t="s">
        <v>82</v>
      </c>
      <c r="AW272" s="11" t="s">
        <v>35</v>
      </c>
      <c r="AX272" s="11" t="s">
        <v>72</v>
      </c>
      <c r="AY272" s="216" t="s">
        <v>160</v>
      </c>
    </row>
    <row r="273" spans="2:65" s="11" customFormat="1" ht="13.5">
      <c r="B273" s="206"/>
      <c r="C273" s="207"/>
      <c r="D273" s="203" t="s">
        <v>177</v>
      </c>
      <c r="E273" s="208" t="s">
        <v>21</v>
      </c>
      <c r="F273" s="209" t="s">
        <v>627</v>
      </c>
      <c r="G273" s="207"/>
      <c r="H273" s="210">
        <v>-0.314</v>
      </c>
      <c r="I273" s="211"/>
      <c r="J273" s="207"/>
      <c r="K273" s="207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177</v>
      </c>
      <c r="AU273" s="216" t="s">
        <v>82</v>
      </c>
      <c r="AV273" s="11" t="s">
        <v>82</v>
      </c>
      <c r="AW273" s="11" t="s">
        <v>35</v>
      </c>
      <c r="AX273" s="11" t="s">
        <v>72</v>
      </c>
      <c r="AY273" s="216" t="s">
        <v>160</v>
      </c>
    </row>
    <row r="274" spans="2:65" s="11" customFormat="1" ht="13.5">
      <c r="B274" s="206"/>
      <c r="C274" s="207"/>
      <c r="D274" s="203" t="s">
        <v>177</v>
      </c>
      <c r="E274" s="208" t="s">
        <v>21</v>
      </c>
      <c r="F274" s="209" t="s">
        <v>628</v>
      </c>
      <c r="G274" s="207"/>
      <c r="H274" s="210">
        <v>-12.760999999999999</v>
      </c>
      <c r="I274" s="211"/>
      <c r="J274" s="207"/>
      <c r="K274" s="207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177</v>
      </c>
      <c r="AU274" s="216" t="s">
        <v>82</v>
      </c>
      <c r="AV274" s="11" t="s">
        <v>82</v>
      </c>
      <c r="AW274" s="11" t="s">
        <v>35</v>
      </c>
      <c r="AX274" s="11" t="s">
        <v>72</v>
      </c>
      <c r="AY274" s="216" t="s">
        <v>160</v>
      </c>
    </row>
    <row r="275" spans="2:65" s="12" customFormat="1" ht="13.5">
      <c r="B275" s="217"/>
      <c r="C275" s="218"/>
      <c r="D275" s="203" t="s">
        <v>177</v>
      </c>
      <c r="E275" s="219" t="s">
        <v>464</v>
      </c>
      <c r="F275" s="220" t="s">
        <v>179</v>
      </c>
      <c r="G275" s="218"/>
      <c r="H275" s="221">
        <v>17.869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177</v>
      </c>
      <c r="AU275" s="227" t="s">
        <v>82</v>
      </c>
      <c r="AV275" s="12" t="s">
        <v>166</v>
      </c>
      <c r="AW275" s="12" t="s">
        <v>35</v>
      </c>
      <c r="AX275" s="12" t="s">
        <v>80</v>
      </c>
      <c r="AY275" s="227" t="s">
        <v>160</v>
      </c>
    </row>
    <row r="276" spans="2:65" s="1" customFormat="1" ht="16.5" customHeight="1">
      <c r="B276" s="40"/>
      <c r="C276" s="228" t="s">
        <v>629</v>
      </c>
      <c r="D276" s="228" t="s">
        <v>232</v>
      </c>
      <c r="E276" s="229" t="s">
        <v>630</v>
      </c>
      <c r="F276" s="230" t="s">
        <v>631</v>
      </c>
      <c r="G276" s="231" t="s">
        <v>235</v>
      </c>
      <c r="H276" s="232">
        <v>35.917000000000002</v>
      </c>
      <c r="I276" s="233"/>
      <c r="J276" s="234">
        <f>ROUND(I276*H276,2)</f>
        <v>0</v>
      </c>
      <c r="K276" s="230" t="s">
        <v>21</v>
      </c>
      <c r="L276" s="235"/>
      <c r="M276" s="236" t="s">
        <v>21</v>
      </c>
      <c r="N276" s="237" t="s">
        <v>43</v>
      </c>
      <c r="O276" s="41"/>
      <c r="P276" s="200">
        <f>O276*H276</f>
        <v>0</v>
      </c>
      <c r="Q276" s="200">
        <v>1</v>
      </c>
      <c r="R276" s="200">
        <f>Q276*H276</f>
        <v>35.917000000000002</v>
      </c>
      <c r="S276" s="200">
        <v>0</v>
      </c>
      <c r="T276" s="201">
        <f>S276*H276</f>
        <v>0</v>
      </c>
      <c r="AR276" s="23" t="s">
        <v>176</v>
      </c>
      <c r="AT276" s="23" t="s">
        <v>232</v>
      </c>
      <c r="AU276" s="23" t="s">
        <v>82</v>
      </c>
      <c r="AY276" s="23" t="s">
        <v>160</v>
      </c>
      <c r="BE276" s="202">
        <f>IF(N276="základní",J276,0)</f>
        <v>0</v>
      </c>
      <c r="BF276" s="202">
        <f>IF(N276="snížená",J276,0)</f>
        <v>0</v>
      </c>
      <c r="BG276" s="202">
        <f>IF(N276="zákl. přenesená",J276,0)</f>
        <v>0</v>
      </c>
      <c r="BH276" s="202">
        <f>IF(N276="sníž. přenesená",J276,0)</f>
        <v>0</v>
      </c>
      <c r="BI276" s="202">
        <f>IF(N276="nulová",J276,0)</f>
        <v>0</v>
      </c>
      <c r="BJ276" s="23" t="s">
        <v>80</v>
      </c>
      <c r="BK276" s="202">
        <f>ROUND(I276*H276,2)</f>
        <v>0</v>
      </c>
      <c r="BL276" s="23" t="s">
        <v>166</v>
      </c>
      <c r="BM276" s="23" t="s">
        <v>632</v>
      </c>
    </row>
    <row r="277" spans="2:65" s="1" customFormat="1" ht="13.5">
      <c r="B277" s="40"/>
      <c r="C277" s="62"/>
      <c r="D277" s="203" t="s">
        <v>167</v>
      </c>
      <c r="E277" s="62"/>
      <c r="F277" s="204" t="s">
        <v>631</v>
      </c>
      <c r="G277" s="62"/>
      <c r="H277" s="62"/>
      <c r="I277" s="162"/>
      <c r="J277" s="62"/>
      <c r="K277" s="62"/>
      <c r="L277" s="60"/>
      <c r="M277" s="205"/>
      <c r="N277" s="41"/>
      <c r="O277" s="41"/>
      <c r="P277" s="41"/>
      <c r="Q277" s="41"/>
      <c r="R277" s="41"/>
      <c r="S277" s="41"/>
      <c r="T277" s="77"/>
      <c r="AT277" s="23" t="s">
        <v>167</v>
      </c>
      <c r="AU277" s="23" t="s">
        <v>82</v>
      </c>
    </row>
    <row r="278" spans="2:65" s="11" customFormat="1" ht="13.5">
      <c r="B278" s="206"/>
      <c r="C278" s="207"/>
      <c r="D278" s="203" t="s">
        <v>177</v>
      </c>
      <c r="E278" s="208" t="s">
        <v>21</v>
      </c>
      <c r="F278" s="209" t="s">
        <v>633</v>
      </c>
      <c r="G278" s="207"/>
      <c r="H278" s="210">
        <v>35.917000000000002</v>
      </c>
      <c r="I278" s="211"/>
      <c r="J278" s="207"/>
      <c r="K278" s="207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177</v>
      </c>
      <c r="AU278" s="216" t="s">
        <v>82</v>
      </c>
      <c r="AV278" s="11" t="s">
        <v>82</v>
      </c>
      <c r="AW278" s="11" t="s">
        <v>35</v>
      </c>
      <c r="AX278" s="11" t="s">
        <v>72</v>
      </c>
      <c r="AY278" s="216" t="s">
        <v>160</v>
      </c>
    </row>
    <row r="279" spans="2:65" s="12" customFormat="1" ht="13.5">
      <c r="B279" s="217"/>
      <c r="C279" s="218"/>
      <c r="D279" s="203" t="s">
        <v>177</v>
      </c>
      <c r="E279" s="219" t="s">
        <v>21</v>
      </c>
      <c r="F279" s="220" t="s">
        <v>179</v>
      </c>
      <c r="G279" s="218"/>
      <c r="H279" s="221">
        <v>35.917000000000002</v>
      </c>
      <c r="I279" s="222"/>
      <c r="J279" s="218"/>
      <c r="K279" s="218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177</v>
      </c>
      <c r="AU279" s="227" t="s">
        <v>82</v>
      </c>
      <c r="AV279" s="12" t="s">
        <v>166</v>
      </c>
      <c r="AW279" s="12" t="s">
        <v>35</v>
      </c>
      <c r="AX279" s="12" t="s">
        <v>80</v>
      </c>
      <c r="AY279" s="227" t="s">
        <v>160</v>
      </c>
    </row>
    <row r="280" spans="2:65" s="1" customFormat="1" ht="16.5" customHeight="1">
      <c r="B280" s="40"/>
      <c r="C280" s="191" t="s">
        <v>299</v>
      </c>
      <c r="D280" s="191" t="s">
        <v>162</v>
      </c>
      <c r="E280" s="192" t="s">
        <v>634</v>
      </c>
      <c r="F280" s="193" t="s">
        <v>635</v>
      </c>
      <c r="G280" s="194" t="s">
        <v>199</v>
      </c>
      <c r="H280" s="195">
        <v>10.651</v>
      </c>
      <c r="I280" s="196"/>
      <c r="J280" s="197">
        <f>ROUND(I280*H280,2)</f>
        <v>0</v>
      </c>
      <c r="K280" s="193" t="s">
        <v>21</v>
      </c>
      <c r="L280" s="60"/>
      <c r="M280" s="198" t="s">
        <v>21</v>
      </c>
      <c r="N280" s="199" t="s">
        <v>43</v>
      </c>
      <c r="O280" s="41"/>
      <c r="P280" s="200">
        <f>O280*H280</f>
        <v>0</v>
      </c>
      <c r="Q280" s="200">
        <v>0</v>
      </c>
      <c r="R280" s="200">
        <f>Q280*H280</f>
        <v>0</v>
      </c>
      <c r="S280" s="200">
        <v>0</v>
      </c>
      <c r="T280" s="201">
        <f>S280*H280</f>
        <v>0</v>
      </c>
      <c r="AR280" s="23" t="s">
        <v>166</v>
      </c>
      <c r="AT280" s="23" t="s">
        <v>162</v>
      </c>
      <c r="AU280" s="23" t="s">
        <v>82</v>
      </c>
      <c r="AY280" s="23" t="s">
        <v>160</v>
      </c>
      <c r="BE280" s="202">
        <f>IF(N280="základní",J280,0)</f>
        <v>0</v>
      </c>
      <c r="BF280" s="202">
        <f>IF(N280="snížená",J280,0)</f>
        <v>0</v>
      </c>
      <c r="BG280" s="202">
        <f>IF(N280="zákl. přenesená",J280,0)</f>
        <v>0</v>
      </c>
      <c r="BH280" s="202">
        <f>IF(N280="sníž. přenesená",J280,0)</f>
        <v>0</v>
      </c>
      <c r="BI280" s="202">
        <f>IF(N280="nulová",J280,0)</f>
        <v>0</v>
      </c>
      <c r="BJ280" s="23" t="s">
        <v>80</v>
      </c>
      <c r="BK280" s="202">
        <f>ROUND(I280*H280,2)</f>
        <v>0</v>
      </c>
      <c r="BL280" s="23" t="s">
        <v>166</v>
      </c>
      <c r="BM280" s="23" t="s">
        <v>636</v>
      </c>
    </row>
    <row r="281" spans="2:65" s="1" customFormat="1" ht="13.5">
      <c r="B281" s="40"/>
      <c r="C281" s="62"/>
      <c r="D281" s="203" t="s">
        <v>167</v>
      </c>
      <c r="E281" s="62"/>
      <c r="F281" s="204" t="s">
        <v>635</v>
      </c>
      <c r="G281" s="62"/>
      <c r="H281" s="62"/>
      <c r="I281" s="162"/>
      <c r="J281" s="62"/>
      <c r="K281" s="62"/>
      <c r="L281" s="60"/>
      <c r="M281" s="205"/>
      <c r="N281" s="41"/>
      <c r="O281" s="41"/>
      <c r="P281" s="41"/>
      <c r="Q281" s="41"/>
      <c r="R281" s="41"/>
      <c r="S281" s="41"/>
      <c r="T281" s="77"/>
      <c r="AT281" s="23" t="s">
        <v>167</v>
      </c>
      <c r="AU281" s="23" t="s">
        <v>82</v>
      </c>
    </row>
    <row r="282" spans="2:65" s="11" customFormat="1" ht="13.5">
      <c r="B282" s="206"/>
      <c r="C282" s="207"/>
      <c r="D282" s="203" t="s">
        <v>177</v>
      </c>
      <c r="E282" s="208" t="s">
        <v>21</v>
      </c>
      <c r="F282" s="209" t="s">
        <v>637</v>
      </c>
      <c r="G282" s="207"/>
      <c r="H282" s="210">
        <v>4.9649999999999999</v>
      </c>
      <c r="I282" s="211"/>
      <c r="J282" s="207"/>
      <c r="K282" s="207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177</v>
      </c>
      <c r="AU282" s="216" t="s">
        <v>82</v>
      </c>
      <c r="AV282" s="11" t="s">
        <v>82</v>
      </c>
      <c r="AW282" s="11" t="s">
        <v>35</v>
      </c>
      <c r="AX282" s="11" t="s">
        <v>72</v>
      </c>
      <c r="AY282" s="216" t="s">
        <v>160</v>
      </c>
    </row>
    <row r="283" spans="2:65" s="11" customFormat="1" ht="13.5">
      <c r="B283" s="206"/>
      <c r="C283" s="207"/>
      <c r="D283" s="203" t="s">
        <v>177</v>
      </c>
      <c r="E283" s="208" t="s">
        <v>21</v>
      </c>
      <c r="F283" s="209" t="s">
        <v>638</v>
      </c>
      <c r="G283" s="207"/>
      <c r="H283" s="210">
        <v>5.6859999999999999</v>
      </c>
      <c r="I283" s="211"/>
      <c r="J283" s="207"/>
      <c r="K283" s="207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177</v>
      </c>
      <c r="AU283" s="216" t="s">
        <v>82</v>
      </c>
      <c r="AV283" s="11" t="s">
        <v>82</v>
      </c>
      <c r="AW283" s="11" t="s">
        <v>35</v>
      </c>
      <c r="AX283" s="11" t="s">
        <v>72</v>
      </c>
      <c r="AY283" s="216" t="s">
        <v>160</v>
      </c>
    </row>
    <row r="284" spans="2:65" s="12" customFormat="1" ht="13.5">
      <c r="B284" s="217"/>
      <c r="C284" s="218"/>
      <c r="D284" s="203" t="s">
        <v>177</v>
      </c>
      <c r="E284" s="219" t="s">
        <v>458</v>
      </c>
      <c r="F284" s="220" t="s">
        <v>179</v>
      </c>
      <c r="G284" s="218"/>
      <c r="H284" s="221">
        <v>10.651</v>
      </c>
      <c r="I284" s="222"/>
      <c r="J284" s="218"/>
      <c r="K284" s="218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177</v>
      </c>
      <c r="AU284" s="227" t="s">
        <v>82</v>
      </c>
      <c r="AV284" s="12" t="s">
        <v>166</v>
      </c>
      <c r="AW284" s="12" t="s">
        <v>35</v>
      </c>
      <c r="AX284" s="12" t="s">
        <v>80</v>
      </c>
      <c r="AY284" s="227" t="s">
        <v>160</v>
      </c>
    </row>
    <row r="285" spans="2:65" s="1" customFormat="1" ht="16.5" customHeight="1">
      <c r="B285" s="40"/>
      <c r="C285" s="228" t="s">
        <v>639</v>
      </c>
      <c r="D285" s="228" t="s">
        <v>232</v>
      </c>
      <c r="E285" s="229" t="s">
        <v>640</v>
      </c>
      <c r="F285" s="230" t="s">
        <v>641</v>
      </c>
      <c r="G285" s="231" t="s">
        <v>235</v>
      </c>
      <c r="H285" s="232">
        <v>21.408999999999999</v>
      </c>
      <c r="I285" s="233"/>
      <c r="J285" s="234">
        <f>ROUND(I285*H285,2)</f>
        <v>0</v>
      </c>
      <c r="K285" s="230" t="s">
        <v>21</v>
      </c>
      <c r="L285" s="235"/>
      <c r="M285" s="236" t="s">
        <v>21</v>
      </c>
      <c r="N285" s="237" t="s">
        <v>43</v>
      </c>
      <c r="O285" s="41"/>
      <c r="P285" s="200">
        <f>O285*H285</f>
        <v>0</v>
      </c>
      <c r="Q285" s="200">
        <v>1</v>
      </c>
      <c r="R285" s="200">
        <f>Q285*H285</f>
        <v>21.408999999999999</v>
      </c>
      <c r="S285" s="200">
        <v>0</v>
      </c>
      <c r="T285" s="201">
        <f>S285*H285</f>
        <v>0</v>
      </c>
      <c r="AR285" s="23" t="s">
        <v>176</v>
      </c>
      <c r="AT285" s="23" t="s">
        <v>232</v>
      </c>
      <c r="AU285" s="23" t="s">
        <v>82</v>
      </c>
      <c r="AY285" s="23" t="s">
        <v>160</v>
      </c>
      <c r="BE285" s="202">
        <f>IF(N285="základní",J285,0)</f>
        <v>0</v>
      </c>
      <c r="BF285" s="202">
        <f>IF(N285="snížená",J285,0)</f>
        <v>0</v>
      </c>
      <c r="BG285" s="202">
        <f>IF(N285="zákl. přenesená",J285,0)</f>
        <v>0</v>
      </c>
      <c r="BH285" s="202">
        <f>IF(N285="sníž. přenesená",J285,0)</f>
        <v>0</v>
      </c>
      <c r="BI285" s="202">
        <f>IF(N285="nulová",J285,0)</f>
        <v>0</v>
      </c>
      <c r="BJ285" s="23" t="s">
        <v>80</v>
      </c>
      <c r="BK285" s="202">
        <f>ROUND(I285*H285,2)</f>
        <v>0</v>
      </c>
      <c r="BL285" s="23" t="s">
        <v>166</v>
      </c>
      <c r="BM285" s="23" t="s">
        <v>642</v>
      </c>
    </row>
    <row r="286" spans="2:65" s="1" customFormat="1" ht="13.5">
      <c r="B286" s="40"/>
      <c r="C286" s="62"/>
      <c r="D286" s="203" t="s">
        <v>167</v>
      </c>
      <c r="E286" s="62"/>
      <c r="F286" s="204" t="s">
        <v>641</v>
      </c>
      <c r="G286" s="62"/>
      <c r="H286" s="62"/>
      <c r="I286" s="162"/>
      <c r="J286" s="62"/>
      <c r="K286" s="62"/>
      <c r="L286" s="60"/>
      <c r="M286" s="205"/>
      <c r="N286" s="41"/>
      <c r="O286" s="41"/>
      <c r="P286" s="41"/>
      <c r="Q286" s="41"/>
      <c r="R286" s="41"/>
      <c r="S286" s="41"/>
      <c r="T286" s="77"/>
      <c r="AT286" s="23" t="s">
        <v>167</v>
      </c>
      <c r="AU286" s="23" t="s">
        <v>82</v>
      </c>
    </row>
    <row r="287" spans="2:65" s="11" customFormat="1" ht="13.5">
      <c r="B287" s="206"/>
      <c r="C287" s="207"/>
      <c r="D287" s="203" t="s">
        <v>177</v>
      </c>
      <c r="E287" s="208" t="s">
        <v>21</v>
      </c>
      <c r="F287" s="209" t="s">
        <v>643</v>
      </c>
      <c r="G287" s="207"/>
      <c r="H287" s="210">
        <v>21.408999999999999</v>
      </c>
      <c r="I287" s="211"/>
      <c r="J287" s="207"/>
      <c r="K287" s="207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177</v>
      </c>
      <c r="AU287" s="216" t="s">
        <v>82</v>
      </c>
      <c r="AV287" s="11" t="s">
        <v>82</v>
      </c>
      <c r="AW287" s="11" t="s">
        <v>35</v>
      </c>
      <c r="AX287" s="11" t="s">
        <v>72</v>
      </c>
      <c r="AY287" s="216" t="s">
        <v>160</v>
      </c>
    </row>
    <row r="288" spans="2:65" s="12" customFormat="1" ht="13.5">
      <c r="B288" s="217"/>
      <c r="C288" s="218"/>
      <c r="D288" s="203" t="s">
        <v>177</v>
      </c>
      <c r="E288" s="219" t="s">
        <v>21</v>
      </c>
      <c r="F288" s="220" t="s">
        <v>179</v>
      </c>
      <c r="G288" s="218"/>
      <c r="H288" s="221">
        <v>21.408999999999999</v>
      </c>
      <c r="I288" s="222"/>
      <c r="J288" s="218"/>
      <c r="K288" s="218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177</v>
      </c>
      <c r="AU288" s="227" t="s">
        <v>82</v>
      </c>
      <c r="AV288" s="12" t="s">
        <v>166</v>
      </c>
      <c r="AW288" s="12" t="s">
        <v>35</v>
      </c>
      <c r="AX288" s="12" t="s">
        <v>80</v>
      </c>
      <c r="AY288" s="227" t="s">
        <v>160</v>
      </c>
    </row>
    <row r="289" spans="2:65" s="1" customFormat="1" ht="16.5" customHeight="1">
      <c r="B289" s="40"/>
      <c r="C289" s="191" t="s">
        <v>304</v>
      </c>
      <c r="D289" s="191" t="s">
        <v>162</v>
      </c>
      <c r="E289" s="192" t="s">
        <v>239</v>
      </c>
      <c r="F289" s="193" t="s">
        <v>240</v>
      </c>
      <c r="G289" s="194" t="s">
        <v>165</v>
      </c>
      <c r="H289" s="195">
        <v>21.1</v>
      </c>
      <c r="I289" s="196"/>
      <c r="J289" s="197">
        <f>ROUND(I289*H289,2)</f>
        <v>0</v>
      </c>
      <c r="K289" s="193" t="s">
        <v>21</v>
      </c>
      <c r="L289" s="60"/>
      <c r="M289" s="198" t="s">
        <v>21</v>
      </c>
      <c r="N289" s="199" t="s">
        <v>43</v>
      </c>
      <c r="O289" s="41"/>
      <c r="P289" s="200">
        <f>O289*H289</f>
        <v>0</v>
      </c>
      <c r="Q289" s="200">
        <v>0</v>
      </c>
      <c r="R289" s="200">
        <f>Q289*H289</f>
        <v>0</v>
      </c>
      <c r="S289" s="200">
        <v>0</v>
      </c>
      <c r="T289" s="201">
        <f>S289*H289</f>
        <v>0</v>
      </c>
      <c r="AR289" s="23" t="s">
        <v>166</v>
      </c>
      <c r="AT289" s="23" t="s">
        <v>162</v>
      </c>
      <c r="AU289" s="23" t="s">
        <v>82</v>
      </c>
      <c r="AY289" s="23" t="s">
        <v>160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23" t="s">
        <v>80</v>
      </c>
      <c r="BK289" s="202">
        <f>ROUND(I289*H289,2)</f>
        <v>0</v>
      </c>
      <c r="BL289" s="23" t="s">
        <v>166</v>
      </c>
      <c r="BM289" s="23" t="s">
        <v>644</v>
      </c>
    </row>
    <row r="290" spans="2:65" s="1" customFormat="1" ht="13.5">
      <c r="B290" s="40"/>
      <c r="C290" s="62"/>
      <c r="D290" s="203" t="s">
        <v>167</v>
      </c>
      <c r="E290" s="62"/>
      <c r="F290" s="204" t="s">
        <v>240</v>
      </c>
      <c r="G290" s="62"/>
      <c r="H290" s="62"/>
      <c r="I290" s="162"/>
      <c r="J290" s="62"/>
      <c r="K290" s="62"/>
      <c r="L290" s="60"/>
      <c r="M290" s="205"/>
      <c r="N290" s="41"/>
      <c r="O290" s="41"/>
      <c r="P290" s="41"/>
      <c r="Q290" s="41"/>
      <c r="R290" s="41"/>
      <c r="S290" s="41"/>
      <c r="T290" s="77"/>
      <c r="AT290" s="23" t="s">
        <v>167</v>
      </c>
      <c r="AU290" s="23" t="s">
        <v>82</v>
      </c>
    </row>
    <row r="291" spans="2:65" s="11" customFormat="1" ht="13.5">
      <c r="B291" s="206"/>
      <c r="C291" s="207"/>
      <c r="D291" s="203" t="s">
        <v>177</v>
      </c>
      <c r="E291" s="208" t="s">
        <v>21</v>
      </c>
      <c r="F291" s="209" t="s">
        <v>645</v>
      </c>
      <c r="G291" s="207"/>
      <c r="H291" s="210">
        <v>9.1</v>
      </c>
      <c r="I291" s="211"/>
      <c r="J291" s="207"/>
      <c r="K291" s="207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177</v>
      </c>
      <c r="AU291" s="216" t="s">
        <v>82</v>
      </c>
      <c r="AV291" s="11" t="s">
        <v>82</v>
      </c>
      <c r="AW291" s="11" t="s">
        <v>35</v>
      </c>
      <c r="AX291" s="11" t="s">
        <v>72</v>
      </c>
      <c r="AY291" s="216" t="s">
        <v>160</v>
      </c>
    </row>
    <row r="292" spans="2:65" s="11" customFormat="1" ht="13.5">
      <c r="B292" s="206"/>
      <c r="C292" s="207"/>
      <c r="D292" s="203" t="s">
        <v>177</v>
      </c>
      <c r="E292" s="208" t="s">
        <v>21</v>
      </c>
      <c r="F292" s="209" t="s">
        <v>646</v>
      </c>
      <c r="G292" s="207"/>
      <c r="H292" s="210">
        <v>12</v>
      </c>
      <c r="I292" s="211"/>
      <c r="J292" s="207"/>
      <c r="K292" s="207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177</v>
      </c>
      <c r="AU292" s="216" t="s">
        <v>82</v>
      </c>
      <c r="AV292" s="11" t="s">
        <v>82</v>
      </c>
      <c r="AW292" s="11" t="s">
        <v>35</v>
      </c>
      <c r="AX292" s="11" t="s">
        <v>72</v>
      </c>
      <c r="AY292" s="216" t="s">
        <v>160</v>
      </c>
    </row>
    <row r="293" spans="2:65" s="12" customFormat="1" ht="13.5">
      <c r="B293" s="217"/>
      <c r="C293" s="218"/>
      <c r="D293" s="203" t="s">
        <v>177</v>
      </c>
      <c r="E293" s="219" t="s">
        <v>21</v>
      </c>
      <c r="F293" s="220" t="s">
        <v>179</v>
      </c>
      <c r="G293" s="218"/>
      <c r="H293" s="221">
        <v>21.1</v>
      </c>
      <c r="I293" s="222"/>
      <c r="J293" s="218"/>
      <c r="K293" s="218"/>
      <c r="L293" s="223"/>
      <c r="M293" s="224"/>
      <c r="N293" s="225"/>
      <c r="O293" s="225"/>
      <c r="P293" s="225"/>
      <c r="Q293" s="225"/>
      <c r="R293" s="225"/>
      <c r="S293" s="225"/>
      <c r="T293" s="226"/>
      <c r="AT293" s="227" t="s">
        <v>177</v>
      </c>
      <c r="AU293" s="227" t="s">
        <v>82</v>
      </c>
      <c r="AV293" s="12" t="s">
        <v>166</v>
      </c>
      <c r="AW293" s="12" t="s">
        <v>35</v>
      </c>
      <c r="AX293" s="12" t="s">
        <v>80</v>
      </c>
      <c r="AY293" s="227" t="s">
        <v>160</v>
      </c>
    </row>
    <row r="294" spans="2:65" s="1" customFormat="1" ht="16.5" customHeight="1">
      <c r="B294" s="40"/>
      <c r="C294" s="191" t="s">
        <v>647</v>
      </c>
      <c r="D294" s="191" t="s">
        <v>162</v>
      </c>
      <c r="E294" s="192" t="s">
        <v>648</v>
      </c>
      <c r="F294" s="193" t="s">
        <v>649</v>
      </c>
      <c r="G294" s="194" t="s">
        <v>199</v>
      </c>
      <c r="H294" s="195">
        <v>2.11</v>
      </c>
      <c r="I294" s="196"/>
      <c r="J294" s="197">
        <f>ROUND(I294*H294,2)</f>
        <v>0</v>
      </c>
      <c r="K294" s="193" t="s">
        <v>21</v>
      </c>
      <c r="L294" s="60"/>
      <c r="M294" s="198" t="s">
        <v>21</v>
      </c>
      <c r="N294" s="199" t="s">
        <v>43</v>
      </c>
      <c r="O294" s="41"/>
      <c r="P294" s="200">
        <f>O294*H294</f>
        <v>0</v>
      </c>
      <c r="Q294" s="200">
        <v>0</v>
      </c>
      <c r="R294" s="200">
        <f>Q294*H294</f>
        <v>0</v>
      </c>
      <c r="S294" s="200">
        <v>0</v>
      </c>
      <c r="T294" s="201">
        <f>S294*H294</f>
        <v>0</v>
      </c>
      <c r="AR294" s="23" t="s">
        <v>166</v>
      </c>
      <c r="AT294" s="23" t="s">
        <v>162</v>
      </c>
      <c r="AU294" s="23" t="s">
        <v>82</v>
      </c>
      <c r="AY294" s="23" t="s">
        <v>160</v>
      </c>
      <c r="BE294" s="202">
        <f>IF(N294="základní",J294,0)</f>
        <v>0</v>
      </c>
      <c r="BF294" s="202">
        <f>IF(N294="snížená",J294,0)</f>
        <v>0</v>
      </c>
      <c r="BG294" s="202">
        <f>IF(N294="zákl. přenesená",J294,0)</f>
        <v>0</v>
      </c>
      <c r="BH294" s="202">
        <f>IF(N294="sníž. přenesená",J294,0)</f>
        <v>0</v>
      </c>
      <c r="BI294" s="202">
        <f>IF(N294="nulová",J294,0)</f>
        <v>0</v>
      </c>
      <c r="BJ294" s="23" t="s">
        <v>80</v>
      </c>
      <c r="BK294" s="202">
        <f>ROUND(I294*H294,2)</f>
        <v>0</v>
      </c>
      <c r="BL294" s="23" t="s">
        <v>166</v>
      </c>
      <c r="BM294" s="23" t="s">
        <v>650</v>
      </c>
    </row>
    <row r="295" spans="2:65" s="1" customFormat="1" ht="13.5">
      <c r="B295" s="40"/>
      <c r="C295" s="62"/>
      <c r="D295" s="203" t="s">
        <v>167</v>
      </c>
      <c r="E295" s="62"/>
      <c r="F295" s="204" t="s">
        <v>649</v>
      </c>
      <c r="G295" s="62"/>
      <c r="H295" s="62"/>
      <c r="I295" s="162"/>
      <c r="J295" s="62"/>
      <c r="K295" s="62"/>
      <c r="L295" s="60"/>
      <c r="M295" s="205"/>
      <c r="N295" s="41"/>
      <c r="O295" s="41"/>
      <c r="P295" s="41"/>
      <c r="Q295" s="41"/>
      <c r="R295" s="41"/>
      <c r="S295" s="41"/>
      <c r="T295" s="77"/>
      <c r="AT295" s="23" t="s">
        <v>167</v>
      </c>
      <c r="AU295" s="23" t="s">
        <v>82</v>
      </c>
    </row>
    <row r="296" spans="2:65" s="11" customFormat="1" ht="13.5">
      <c r="B296" s="206"/>
      <c r="C296" s="207"/>
      <c r="D296" s="203" t="s">
        <v>177</v>
      </c>
      <c r="E296" s="208" t="s">
        <v>21</v>
      </c>
      <c r="F296" s="209" t="s">
        <v>651</v>
      </c>
      <c r="G296" s="207"/>
      <c r="H296" s="210">
        <v>0.91</v>
      </c>
      <c r="I296" s="211"/>
      <c r="J296" s="207"/>
      <c r="K296" s="207"/>
      <c r="L296" s="212"/>
      <c r="M296" s="213"/>
      <c r="N296" s="214"/>
      <c r="O296" s="214"/>
      <c r="P296" s="214"/>
      <c r="Q296" s="214"/>
      <c r="R296" s="214"/>
      <c r="S296" s="214"/>
      <c r="T296" s="215"/>
      <c r="AT296" s="216" t="s">
        <v>177</v>
      </c>
      <c r="AU296" s="216" t="s">
        <v>82</v>
      </c>
      <c r="AV296" s="11" t="s">
        <v>82</v>
      </c>
      <c r="AW296" s="11" t="s">
        <v>35</v>
      </c>
      <c r="AX296" s="11" t="s">
        <v>72</v>
      </c>
      <c r="AY296" s="216" t="s">
        <v>160</v>
      </c>
    </row>
    <row r="297" spans="2:65" s="11" customFormat="1" ht="13.5">
      <c r="B297" s="206"/>
      <c r="C297" s="207"/>
      <c r="D297" s="203" t="s">
        <v>177</v>
      </c>
      <c r="E297" s="208" t="s">
        <v>21</v>
      </c>
      <c r="F297" s="209" t="s">
        <v>652</v>
      </c>
      <c r="G297" s="207"/>
      <c r="H297" s="210">
        <v>1.2</v>
      </c>
      <c r="I297" s="211"/>
      <c r="J297" s="207"/>
      <c r="K297" s="207"/>
      <c r="L297" s="212"/>
      <c r="M297" s="213"/>
      <c r="N297" s="214"/>
      <c r="O297" s="214"/>
      <c r="P297" s="214"/>
      <c r="Q297" s="214"/>
      <c r="R297" s="214"/>
      <c r="S297" s="214"/>
      <c r="T297" s="215"/>
      <c r="AT297" s="216" t="s">
        <v>177</v>
      </c>
      <c r="AU297" s="216" t="s">
        <v>82</v>
      </c>
      <c r="AV297" s="11" t="s">
        <v>82</v>
      </c>
      <c r="AW297" s="11" t="s">
        <v>35</v>
      </c>
      <c r="AX297" s="11" t="s">
        <v>72</v>
      </c>
      <c r="AY297" s="216" t="s">
        <v>160</v>
      </c>
    </row>
    <row r="298" spans="2:65" s="12" customFormat="1" ht="13.5">
      <c r="B298" s="217"/>
      <c r="C298" s="218"/>
      <c r="D298" s="203" t="s">
        <v>177</v>
      </c>
      <c r="E298" s="219" t="s">
        <v>455</v>
      </c>
      <c r="F298" s="220" t="s">
        <v>179</v>
      </c>
      <c r="G298" s="218"/>
      <c r="H298" s="221">
        <v>2.11</v>
      </c>
      <c r="I298" s="222"/>
      <c r="J298" s="218"/>
      <c r="K298" s="218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177</v>
      </c>
      <c r="AU298" s="227" t="s">
        <v>82</v>
      </c>
      <c r="AV298" s="12" t="s">
        <v>166</v>
      </c>
      <c r="AW298" s="12" t="s">
        <v>35</v>
      </c>
      <c r="AX298" s="12" t="s">
        <v>80</v>
      </c>
      <c r="AY298" s="227" t="s">
        <v>160</v>
      </c>
    </row>
    <row r="299" spans="2:65" s="1" customFormat="1" ht="25.5" customHeight="1">
      <c r="B299" s="40"/>
      <c r="C299" s="191" t="s">
        <v>308</v>
      </c>
      <c r="D299" s="191" t="s">
        <v>162</v>
      </c>
      <c r="E299" s="192" t="s">
        <v>653</v>
      </c>
      <c r="F299" s="193" t="s">
        <v>654</v>
      </c>
      <c r="G299" s="194" t="s">
        <v>186</v>
      </c>
      <c r="H299" s="195">
        <v>7</v>
      </c>
      <c r="I299" s="196"/>
      <c r="J299" s="197">
        <f>ROUND(I299*H299,2)</f>
        <v>0</v>
      </c>
      <c r="K299" s="193" t="s">
        <v>21</v>
      </c>
      <c r="L299" s="60"/>
      <c r="M299" s="198" t="s">
        <v>21</v>
      </c>
      <c r="N299" s="199" t="s">
        <v>43</v>
      </c>
      <c r="O299" s="41"/>
      <c r="P299" s="200">
        <f>O299*H299</f>
        <v>0</v>
      </c>
      <c r="Q299" s="200">
        <v>1.0000000000000001E-5</v>
      </c>
      <c r="R299" s="200">
        <f>Q299*H299</f>
        <v>7.0000000000000007E-5</v>
      </c>
      <c r="S299" s="200">
        <v>0</v>
      </c>
      <c r="T299" s="201">
        <f>S299*H299</f>
        <v>0</v>
      </c>
      <c r="AR299" s="23" t="s">
        <v>166</v>
      </c>
      <c r="AT299" s="23" t="s">
        <v>162</v>
      </c>
      <c r="AU299" s="23" t="s">
        <v>82</v>
      </c>
      <c r="AY299" s="23" t="s">
        <v>160</v>
      </c>
      <c r="BE299" s="202">
        <f>IF(N299="základní",J299,0)</f>
        <v>0</v>
      </c>
      <c r="BF299" s="202">
        <f>IF(N299="snížená",J299,0)</f>
        <v>0</v>
      </c>
      <c r="BG299" s="202">
        <f>IF(N299="zákl. přenesená",J299,0)</f>
        <v>0</v>
      </c>
      <c r="BH299" s="202">
        <f>IF(N299="sníž. přenesená",J299,0)</f>
        <v>0</v>
      </c>
      <c r="BI299" s="202">
        <f>IF(N299="nulová",J299,0)</f>
        <v>0</v>
      </c>
      <c r="BJ299" s="23" t="s">
        <v>80</v>
      </c>
      <c r="BK299" s="202">
        <f>ROUND(I299*H299,2)</f>
        <v>0</v>
      </c>
      <c r="BL299" s="23" t="s">
        <v>166</v>
      </c>
      <c r="BM299" s="23" t="s">
        <v>655</v>
      </c>
    </row>
    <row r="300" spans="2:65" s="1" customFormat="1" ht="13.5">
      <c r="B300" s="40"/>
      <c r="C300" s="62"/>
      <c r="D300" s="203" t="s">
        <v>167</v>
      </c>
      <c r="E300" s="62"/>
      <c r="F300" s="204" t="s">
        <v>654</v>
      </c>
      <c r="G300" s="62"/>
      <c r="H300" s="62"/>
      <c r="I300" s="162"/>
      <c r="J300" s="62"/>
      <c r="K300" s="62"/>
      <c r="L300" s="60"/>
      <c r="M300" s="205"/>
      <c r="N300" s="41"/>
      <c r="O300" s="41"/>
      <c r="P300" s="41"/>
      <c r="Q300" s="41"/>
      <c r="R300" s="41"/>
      <c r="S300" s="41"/>
      <c r="T300" s="77"/>
      <c r="AT300" s="23" t="s">
        <v>167</v>
      </c>
      <c r="AU300" s="23" t="s">
        <v>82</v>
      </c>
    </row>
    <row r="301" spans="2:65" s="11" customFormat="1" ht="13.5">
      <c r="B301" s="206"/>
      <c r="C301" s="207"/>
      <c r="D301" s="203" t="s">
        <v>177</v>
      </c>
      <c r="E301" s="208" t="s">
        <v>21</v>
      </c>
      <c r="F301" s="209" t="s">
        <v>656</v>
      </c>
      <c r="G301" s="207"/>
      <c r="H301" s="210">
        <v>7</v>
      </c>
      <c r="I301" s="211"/>
      <c r="J301" s="207"/>
      <c r="K301" s="207"/>
      <c r="L301" s="212"/>
      <c r="M301" s="213"/>
      <c r="N301" s="214"/>
      <c r="O301" s="214"/>
      <c r="P301" s="214"/>
      <c r="Q301" s="214"/>
      <c r="R301" s="214"/>
      <c r="S301" s="214"/>
      <c r="T301" s="215"/>
      <c r="AT301" s="216" t="s">
        <v>177</v>
      </c>
      <c r="AU301" s="216" t="s">
        <v>82</v>
      </c>
      <c r="AV301" s="11" t="s">
        <v>82</v>
      </c>
      <c r="AW301" s="11" t="s">
        <v>35</v>
      </c>
      <c r="AX301" s="11" t="s">
        <v>72</v>
      </c>
      <c r="AY301" s="216" t="s">
        <v>160</v>
      </c>
    </row>
    <row r="302" spans="2:65" s="12" customFormat="1" ht="13.5">
      <c r="B302" s="217"/>
      <c r="C302" s="218"/>
      <c r="D302" s="203" t="s">
        <v>177</v>
      </c>
      <c r="E302" s="219" t="s">
        <v>21</v>
      </c>
      <c r="F302" s="220" t="s">
        <v>179</v>
      </c>
      <c r="G302" s="218"/>
      <c r="H302" s="221">
        <v>7</v>
      </c>
      <c r="I302" s="222"/>
      <c r="J302" s="218"/>
      <c r="K302" s="218"/>
      <c r="L302" s="223"/>
      <c r="M302" s="224"/>
      <c r="N302" s="225"/>
      <c r="O302" s="225"/>
      <c r="P302" s="225"/>
      <c r="Q302" s="225"/>
      <c r="R302" s="225"/>
      <c r="S302" s="225"/>
      <c r="T302" s="226"/>
      <c r="AT302" s="227" t="s">
        <v>177</v>
      </c>
      <c r="AU302" s="227" t="s">
        <v>82</v>
      </c>
      <c r="AV302" s="12" t="s">
        <v>166</v>
      </c>
      <c r="AW302" s="12" t="s">
        <v>35</v>
      </c>
      <c r="AX302" s="12" t="s">
        <v>80</v>
      </c>
      <c r="AY302" s="227" t="s">
        <v>160</v>
      </c>
    </row>
    <row r="303" spans="2:65" s="1" customFormat="1" ht="25.5" customHeight="1">
      <c r="B303" s="40"/>
      <c r="C303" s="228" t="s">
        <v>657</v>
      </c>
      <c r="D303" s="228" t="s">
        <v>232</v>
      </c>
      <c r="E303" s="229" t="s">
        <v>658</v>
      </c>
      <c r="F303" s="230" t="s">
        <v>659</v>
      </c>
      <c r="G303" s="231" t="s">
        <v>289</v>
      </c>
      <c r="H303" s="232">
        <v>13.558999999999999</v>
      </c>
      <c r="I303" s="233"/>
      <c r="J303" s="234">
        <f>ROUND(I303*H303,2)</f>
        <v>0</v>
      </c>
      <c r="K303" s="230" t="s">
        <v>21</v>
      </c>
      <c r="L303" s="235"/>
      <c r="M303" s="236" t="s">
        <v>21</v>
      </c>
      <c r="N303" s="237" t="s">
        <v>43</v>
      </c>
      <c r="O303" s="41"/>
      <c r="P303" s="200">
        <f>O303*H303</f>
        <v>0</v>
      </c>
      <c r="Q303" s="200">
        <v>0.53600000000000003</v>
      </c>
      <c r="R303" s="200">
        <f>Q303*H303</f>
        <v>7.2676239999999996</v>
      </c>
      <c r="S303" s="200">
        <v>0</v>
      </c>
      <c r="T303" s="201">
        <f>S303*H303</f>
        <v>0</v>
      </c>
      <c r="AR303" s="23" t="s">
        <v>176</v>
      </c>
      <c r="AT303" s="23" t="s">
        <v>232</v>
      </c>
      <c r="AU303" s="23" t="s">
        <v>82</v>
      </c>
      <c r="AY303" s="23" t="s">
        <v>160</v>
      </c>
      <c r="BE303" s="202">
        <f>IF(N303="základní",J303,0)</f>
        <v>0</v>
      </c>
      <c r="BF303" s="202">
        <f>IF(N303="snížená",J303,0)</f>
        <v>0</v>
      </c>
      <c r="BG303" s="202">
        <f>IF(N303="zákl. přenesená",J303,0)</f>
        <v>0</v>
      </c>
      <c r="BH303" s="202">
        <f>IF(N303="sníž. přenesená",J303,0)</f>
        <v>0</v>
      </c>
      <c r="BI303" s="202">
        <f>IF(N303="nulová",J303,0)</f>
        <v>0</v>
      </c>
      <c r="BJ303" s="23" t="s">
        <v>80</v>
      </c>
      <c r="BK303" s="202">
        <f>ROUND(I303*H303,2)</f>
        <v>0</v>
      </c>
      <c r="BL303" s="23" t="s">
        <v>166</v>
      </c>
      <c r="BM303" s="23" t="s">
        <v>660</v>
      </c>
    </row>
    <row r="304" spans="2:65" s="1" customFormat="1" ht="27">
      <c r="B304" s="40"/>
      <c r="C304" s="62"/>
      <c r="D304" s="203" t="s">
        <v>167</v>
      </c>
      <c r="E304" s="62"/>
      <c r="F304" s="204" t="s">
        <v>659</v>
      </c>
      <c r="G304" s="62"/>
      <c r="H304" s="62"/>
      <c r="I304" s="162"/>
      <c r="J304" s="62"/>
      <c r="K304" s="62"/>
      <c r="L304" s="60"/>
      <c r="M304" s="205"/>
      <c r="N304" s="41"/>
      <c r="O304" s="41"/>
      <c r="P304" s="41"/>
      <c r="Q304" s="41"/>
      <c r="R304" s="41"/>
      <c r="S304" s="41"/>
      <c r="T304" s="77"/>
      <c r="AT304" s="23" t="s">
        <v>167</v>
      </c>
      <c r="AU304" s="23" t="s">
        <v>82</v>
      </c>
    </row>
    <row r="305" spans="2:65" s="11" customFormat="1" ht="13.5">
      <c r="B305" s="206"/>
      <c r="C305" s="207"/>
      <c r="D305" s="203" t="s">
        <v>177</v>
      </c>
      <c r="E305" s="208" t="s">
        <v>21</v>
      </c>
      <c r="F305" s="209" t="s">
        <v>586</v>
      </c>
      <c r="G305" s="207"/>
      <c r="H305" s="210">
        <v>13.558999999999999</v>
      </c>
      <c r="I305" s="211"/>
      <c r="J305" s="207"/>
      <c r="K305" s="207"/>
      <c r="L305" s="212"/>
      <c r="M305" s="213"/>
      <c r="N305" s="214"/>
      <c r="O305" s="214"/>
      <c r="P305" s="214"/>
      <c r="Q305" s="214"/>
      <c r="R305" s="214"/>
      <c r="S305" s="214"/>
      <c r="T305" s="215"/>
      <c r="AT305" s="216" t="s">
        <v>177</v>
      </c>
      <c r="AU305" s="216" t="s">
        <v>82</v>
      </c>
      <c r="AV305" s="11" t="s">
        <v>82</v>
      </c>
      <c r="AW305" s="11" t="s">
        <v>35</v>
      </c>
      <c r="AX305" s="11" t="s">
        <v>72</v>
      </c>
      <c r="AY305" s="216" t="s">
        <v>160</v>
      </c>
    </row>
    <row r="306" spans="2:65" s="12" customFormat="1" ht="13.5">
      <c r="B306" s="217"/>
      <c r="C306" s="218"/>
      <c r="D306" s="203" t="s">
        <v>177</v>
      </c>
      <c r="E306" s="219" t="s">
        <v>21</v>
      </c>
      <c r="F306" s="220" t="s">
        <v>179</v>
      </c>
      <c r="G306" s="218"/>
      <c r="H306" s="221">
        <v>13.558999999999999</v>
      </c>
      <c r="I306" s="222"/>
      <c r="J306" s="218"/>
      <c r="K306" s="218"/>
      <c r="L306" s="223"/>
      <c r="M306" s="224"/>
      <c r="N306" s="225"/>
      <c r="O306" s="225"/>
      <c r="P306" s="225"/>
      <c r="Q306" s="225"/>
      <c r="R306" s="225"/>
      <c r="S306" s="225"/>
      <c r="T306" s="226"/>
      <c r="AT306" s="227" t="s">
        <v>177</v>
      </c>
      <c r="AU306" s="227" t="s">
        <v>82</v>
      </c>
      <c r="AV306" s="12" t="s">
        <v>166</v>
      </c>
      <c r="AW306" s="12" t="s">
        <v>35</v>
      </c>
      <c r="AX306" s="12" t="s">
        <v>80</v>
      </c>
      <c r="AY306" s="227" t="s">
        <v>160</v>
      </c>
    </row>
    <row r="307" spans="2:65" s="1" customFormat="1" ht="25.5" customHeight="1">
      <c r="B307" s="40"/>
      <c r="C307" s="191" t="s">
        <v>312</v>
      </c>
      <c r="D307" s="191" t="s">
        <v>162</v>
      </c>
      <c r="E307" s="192" t="s">
        <v>661</v>
      </c>
      <c r="F307" s="193" t="s">
        <v>662</v>
      </c>
      <c r="G307" s="194" t="s">
        <v>186</v>
      </c>
      <c r="H307" s="195">
        <v>10</v>
      </c>
      <c r="I307" s="196"/>
      <c r="J307" s="197">
        <f>ROUND(I307*H307,2)</f>
        <v>0</v>
      </c>
      <c r="K307" s="193" t="s">
        <v>21</v>
      </c>
      <c r="L307" s="60"/>
      <c r="M307" s="198" t="s">
        <v>21</v>
      </c>
      <c r="N307" s="199" t="s">
        <v>43</v>
      </c>
      <c r="O307" s="41"/>
      <c r="P307" s="200">
        <f>O307*H307</f>
        <v>0</v>
      </c>
      <c r="Q307" s="200">
        <v>9.3000000000000005E-4</v>
      </c>
      <c r="R307" s="200">
        <f>Q307*H307</f>
        <v>9.300000000000001E-3</v>
      </c>
      <c r="S307" s="200">
        <v>0</v>
      </c>
      <c r="T307" s="201">
        <f>S307*H307</f>
        <v>0</v>
      </c>
      <c r="AR307" s="23" t="s">
        <v>166</v>
      </c>
      <c r="AT307" s="23" t="s">
        <v>162</v>
      </c>
      <c r="AU307" s="23" t="s">
        <v>82</v>
      </c>
      <c r="AY307" s="23" t="s">
        <v>160</v>
      </c>
      <c r="BE307" s="202">
        <f>IF(N307="základní",J307,0)</f>
        <v>0</v>
      </c>
      <c r="BF307" s="202">
        <f>IF(N307="snížená",J307,0)</f>
        <v>0</v>
      </c>
      <c r="BG307" s="202">
        <f>IF(N307="zákl. přenesená",J307,0)</f>
        <v>0</v>
      </c>
      <c r="BH307" s="202">
        <f>IF(N307="sníž. přenesená",J307,0)</f>
        <v>0</v>
      </c>
      <c r="BI307" s="202">
        <f>IF(N307="nulová",J307,0)</f>
        <v>0</v>
      </c>
      <c r="BJ307" s="23" t="s">
        <v>80</v>
      </c>
      <c r="BK307" s="202">
        <f>ROUND(I307*H307,2)</f>
        <v>0</v>
      </c>
      <c r="BL307" s="23" t="s">
        <v>166</v>
      </c>
      <c r="BM307" s="23" t="s">
        <v>663</v>
      </c>
    </row>
    <row r="308" spans="2:65" s="1" customFormat="1" ht="13.5">
      <c r="B308" s="40"/>
      <c r="C308" s="62"/>
      <c r="D308" s="203" t="s">
        <v>167</v>
      </c>
      <c r="E308" s="62"/>
      <c r="F308" s="204" t="s">
        <v>662</v>
      </c>
      <c r="G308" s="62"/>
      <c r="H308" s="62"/>
      <c r="I308" s="162"/>
      <c r="J308" s="62"/>
      <c r="K308" s="62"/>
      <c r="L308" s="60"/>
      <c r="M308" s="205"/>
      <c r="N308" s="41"/>
      <c r="O308" s="41"/>
      <c r="P308" s="41"/>
      <c r="Q308" s="41"/>
      <c r="R308" s="41"/>
      <c r="S308" s="41"/>
      <c r="T308" s="77"/>
      <c r="AT308" s="23" t="s">
        <v>167</v>
      </c>
      <c r="AU308" s="23" t="s">
        <v>82</v>
      </c>
    </row>
    <row r="309" spans="2:65" s="11" customFormat="1" ht="13.5">
      <c r="B309" s="206"/>
      <c r="C309" s="207"/>
      <c r="D309" s="203" t="s">
        <v>177</v>
      </c>
      <c r="E309" s="208" t="s">
        <v>21</v>
      </c>
      <c r="F309" s="209" t="s">
        <v>664</v>
      </c>
      <c r="G309" s="207"/>
      <c r="H309" s="210">
        <v>10</v>
      </c>
      <c r="I309" s="211"/>
      <c r="J309" s="207"/>
      <c r="K309" s="207"/>
      <c r="L309" s="212"/>
      <c r="M309" s="213"/>
      <c r="N309" s="214"/>
      <c r="O309" s="214"/>
      <c r="P309" s="214"/>
      <c r="Q309" s="214"/>
      <c r="R309" s="214"/>
      <c r="S309" s="214"/>
      <c r="T309" s="215"/>
      <c r="AT309" s="216" t="s">
        <v>177</v>
      </c>
      <c r="AU309" s="216" t="s">
        <v>82</v>
      </c>
      <c r="AV309" s="11" t="s">
        <v>82</v>
      </c>
      <c r="AW309" s="11" t="s">
        <v>35</v>
      </c>
      <c r="AX309" s="11" t="s">
        <v>72</v>
      </c>
      <c r="AY309" s="216" t="s">
        <v>160</v>
      </c>
    </row>
    <row r="310" spans="2:65" s="12" customFormat="1" ht="13.5">
      <c r="B310" s="217"/>
      <c r="C310" s="218"/>
      <c r="D310" s="203" t="s">
        <v>177</v>
      </c>
      <c r="E310" s="219" t="s">
        <v>21</v>
      </c>
      <c r="F310" s="220" t="s">
        <v>179</v>
      </c>
      <c r="G310" s="218"/>
      <c r="H310" s="221">
        <v>10</v>
      </c>
      <c r="I310" s="222"/>
      <c r="J310" s="218"/>
      <c r="K310" s="218"/>
      <c r="L310" s="223"/>
      <c r="M310" s="224"/>
      <c r="N310" s="225"/>
      <c r="O310" s="225"/>
      <c r="P310" s="225"/>
      <c r="Q310" s="225"/>
      <c r="R310" s="225"/>
      <c r="S310" s="225"/>
      <c r="T310" s="226"/>
      <c r="AT310" s="227" t="s">
        <v>177</v>
      </c>
      <c r="AU310" s="227" t="s">
        <v>82</v>
      </c>
      <c r="AV310" s="12" t="s">
        <v>166</v>
      </c>
      <c r="AW310" s="12" t="s">
        <v>35</v>
      </c>
      <c r="AX310" s="12" t="s">
        <v>80</v>
      </c>
      <c r="AY310" s="227" t="s">
        <v>160</v>
      </c>
    </row>
    <row r="311" spans="2:65" s="1" customFormat="1" ht="25.5" customHeight="1">
      <c r="B311" s="40"/>
      <c r="C311" s="191" t="s">
        <v>665</v>
      </c>
      <c r="D311" s="191" t="s">
        <v>162</v>
      </c>
      <c r="E311" s="192" t="s">
        <v>666</v>
      </c>
      <c r="F311" s="193" t="s">
        <v>667</v>
      </c>
      <c r="G311" s="194" t="s">
        <v>289</v>
      </c>
      <c r="H311" s="195">
        <v>9</v>
      </c>
      <c r="I311" s="196"/>
      <c r="J311" s="197">
        <f>ROUND(I311*H311,2)</f>
        <v>0</v>
      </c>
      <c r="K311" s="193" t="s">
        <v>21</v>
      </c>
      <c r="L311" s="60"/>
      <c r="M311" s="198" t="s">
        <v>21</v>
      </c>
      <c r="N311" s="199" t="s">
        <v>43</v>
      </c>
      <c r="O311" s="41"/>
      <c r="P311" s="200">
        <f>O311*H311</f>
        <v>0</v>
      </c>
      <c r="Q311" s="200">
        <v>1.0000000000000001E-5</v>
      </c>
      <c r="R311" s="200">
        <f>Q311*H311</f>
        <v>9.0000000000000006E-5</v>
      </c>
      <c r="S311" s="200">
        <v>0</v>
      </c>
      <c r="T311" s="201">
        <f>S311*H311</f>
        <v>0</v>
      </c>
      <c r="AR311" s="23" t="s">
        <v>166</v>
      </c>
      <c r="AT311" s="23" t="s">
        <v>162</v>
      </c>
      <c r="AU311" s="23" t="s">
        <v>82</v>
      </c>
      <c r="AY311" s="23" t="s">
        <v>160</v>
      </c>
      <c r="BE311" s="202">
        <f>IF(N311="základní",J311,0)</f>
        <v>0</v>
      </c>
      <c r="BF311" s="202">
        <f>IF(N311="snížená",J311,0)</f>
        <v>0</v>
      </c>
      <c r="BG311" s="202">
        <f>IF(N311="zákl. přenesená",J311,0)</f>
        <v>0</v>
      </c>
      <c r="BH311" s="202">
        <f>IF(N311="sníž. přenesená",J311,0)</f>
        <v>0</v>
      </c>
      <c r="BI311" s="202">
        <f>IF(N311="nulová",J311,0)</f>
        <v>0</v>
      </c>
      <c r="BJ311" s="23" t="s">
        <v>80</v>
      </c>
      <c r="BK311" s="202">
        <f>ROUND(I311*H311,2)</f>
        <v>0</v>
      </c>
      <c r="BL311" s="23" t="s">
        <v>166</v>
      </c>
      <c r="BM311" s="23" t="s">
        <v>668</v>
      </c>
    </row>
    <row r="312" spans="2:65" s="1" customFormat="1" ht="13.5">
      <c r="B312" s="40"/>
      <c r="C312" s="62"/>
      <c r="D312" s="203" t="s">
        <v>167</v>
      </c>
      <c r="E312" s="62"/>
      <c r="F312" s="204" t="s">
        <v>667</v>
      </c>
      <c r="G312" s="62"/>
      <c r="H312" s="62"/>
      <c r="I312" s="162"/>
      <c r="J312" s="62"/>
      <c r="K312" s="62"/>
      <c r="L312" s="60"/>
      <c r="M312" s="205"/>
      <c r="N312" s="41"/>
      <c r="O312" s="41"/>
      <c r="P312" s="41"/>
      <c r="Q312" s="41"/>
      <c r="R312" s="41"/>
      <c r="S312" s="41"/>
      <c r="T312" s="77"/>
      <c r="AT312" s="23" t="s">
        <v>167</v>
      </c>
      <c r="AU312" s="23" t="s">
        <v>82</v>
      </c>
    </row>
    <row r="313" spans="2:65" s="1" customFormat="1" ht="16.5" customHeight="1">
      <c r="B313" s="40"/>
      <c r="C313" s="228" t="s">
        <v>315</v>
      </c>
      <c r="D313" s="228" t="s">
        <v>232</v>
      </c>
      <c r="E313" s="229" t="s">
        <v>669</v>
      </c>
      <c r="F313" s="230" t="s">
        <v>670</v>
      </c>
      <c r="G313" s="231" t="s">
        <v>289</v>
      </c>
      <c r="H313" s="232">
        <v>3</v>
      </c>
      <c r="I313" s="233"/>
      <c r="J313" s="234">
        <f>ROUND(I313*H313,2)</f>
        <v>0</v>
      </c>
      <c r="K313" s="230" t="s">
        <v>21</v>
      </c>
      <c r="L313" s="235"/>
      <c r="M313" s="236" t="s">
        <v>21</v>
      </c>
      <c r="N313" s="237" t="s">
        <v>43</v>
      </c>
      <c r="O313" s="41"/>
      <c r="P313" s="200">
        <f>O313*H313</f>
        <v>0</v>
      </c>
      <c r="Q313" s="200">
        <v>1.1000000000000001E-3</v>
      </c>
      <c r="R313" s="200">
        <f>Q313*H313</f>
        <v>3.3E-3</v>
      </c>
      <c r="S313" s="200">
        <v>0</v>
      </c>
      <c r="T313" s="201">
        <f>S313*H313</f>
        <v>0</v>
      </c>
      <c r="AR313" s="23" t="s">
        <v>176</v>
      </c>
      <c r="AT313" s="23" t="s">
        <v>232</v>
      </c>
      <c r="AU313" s="23" t="s">
        <v>82</v>
      </c>
      <c r="AY313" s="23" t="s">
        <v>160</v>
      </c>
      <c r="BE313" s="202">
        <f>IF(N313="základní",J313,0)</f>
        <v>0</v>
      </c>
      <c r="BF313" s="202">
        <f>IF(N313="snížená",J313,0)</f>
        <v>0</v>
      </c>
      <c r="BG313" s="202">
        <f>IF(N313="zákl. přenesená",J313,0)</f>
        <v>0</v>
      </c>
      <c r="BH313" s="202">
        <f>IF(N313="sníž. přenesená",J313,0)</f>
        <v>0</v>
      </c>
      <c r="BI313" s="202">
        <f>IF(N313="nulová",J313,0)</f>
        <v>0</v>
      </c>
      <c r="BJ313" s="23" t="s">
        <v>80</v>
      </c>
      <c r="BK313" s="202">
        <f>ROUND(I313*H313,2)</f>
        <v>0</v>
      </c>
      <c r="BL313" s="23" t="s">
        <v>166</v>
      </c>
      <c r="BM313" s="23" t="s">
        <v>671</v>
      </c>
    </row>
    <row r="314" spans="2:65" s="1" customFormat="1" ht="13.5">
      <c r="B314" s="40"/>
      <c r="C314" s="62"/>
      <c r="D314" s="203" t="s">
        <v>167</v>
      </c>
      <c r="E314" s="62"/>
      <c r="F314" s="204" t="s">
        <v>670</v>
      </c>
      <c r="G314" s="62"/>
      <c r="H314" s="62"/>
      <c r="I314" s="162"/>
      <c r="J314" s="62"/>
      <c r="K314" s="62"/>
      <c r="L314" s="60"/>
      <c r="M314" s="205"/>
      <c r="N314" s="41"/>
      <c r="O314" s="41"/>
      <c r="P314" s="41"/>
      <c r="Q314" s="41"/>
      <c r="R314" s="41"/>
      <c r="S314" s="41"/>
      <c r="T314" s="77"/>
      <c r="AT314" s="23" t="s">
        <v>167</v>
      </c>
      <c r="AU314" s="23" t="s">
        <v>82</v>
      </c>
    </row>
    <row r="315" spans="2:65" s="1" customFormat="1" ht="16.5" customHeight="1">
      <c r="B315" s="40"/>
      <c r="C315" s="228" t="s">
        <v>672</v>
      </c>
      <c r="D315" s="228" t="s">
        <v>232</v>
      </c>
      <c r="E315" s="229" t="s">
        <v>673</v>
      </c>
      <c r="F315" s="230" t="s">
        <v>674</v>
      </c>
      <c r="G315" s="231" t="s">
        <v>289</v>
      </c>
      <c r="H315" s="232">
        <v>3</v>
      </c>
      <c r="I315" s="233"/>
      <c r="J315" s="234">
        <f>ROUND(I315*H315,2)</f>
        <v>0</v>
      </c>
      <c r="K315" s="230" t="s">
        <v>21</v>
      </c>
      <c r="L315" s="235"/>
      <c r="M315" s="236" t="s">
        <v>21</v>
      </c>
      <c r="N315" s="237" t="s">
        <v>43</v>
      </c>
      <c r="O315" s="41"/>
      <c r="P315" s="200">
        <f>O315*H315</f>
        <v>0</v>
      </c>
      <c r="Q315" s="200">
        <v>1.2099999999999999E-3</v>
      </c>
      <c r="R315" s="200">
        <f>Q315*H315</f>
        <v>3.6299999999999995E-3</v>
      </c>
      <c r="S315" s="200">
        <v>0</v>
      </c>
      <c r="T315" s="201">
        <f>S315*H315</f>
        <v>0</v>
      </c>
      <c r="AR315" s="23" t="s">
        <v>176</v>
      </c>
      <c r="AT315" s="23" t="s">
        <v>232</v>
      </c>
      <c r="AU315" s="23" t="s">
        <v>82</v>
      </c>
      <c r="AY315" s="23" t="s">
        <v>160</v>
      </c>
      <c r="BE315" s="202">
        <f>IF(N315="základní",J315,0)</f>
        <v>0</v>
      </c>
      <c r="BF315" s="202">
        <f>IF(N315="snížená",J315,0)</f>
        <v>0</v>
      </c>
      <c r="BG315" s="202">
        <f>IF(N315="zákl. přenesená",J315,0)</f>
        <v>0</v>
      </c>
      <c r="BH315" s="202">
        <f>IF(N315="sníž. přenesená",J315,0)</f>
        <v>0</v>
      </c>
      <c r="BI315" s="202">
        <f>IF(N315="nulová",J315,0)</f>
        <v>0</v>
      </c>
      <c r="BJ315" s="23" t="s">
        <v>80</v>
      </c>
      <c r="BK315" s="202">
        <f>ROUND(I315*H315,2)</f>
        <v>0</v>
      </c>
      <c r="BL315" s="23" t="s">
        <v>166</v>
      </c>
      <c r="BM315" s="23" t="s">
        <v>675</v>
      </c>
    </row>
    <row r="316" spans="2:65" s="1" customFormat="1" ht="13.5">
      <c r="B316" s="40"/>
      <c r="C316" s="62"/>
      <c r="D316" s="203" t="s">
        <v>167</v>
      </c>
      <c r="E316" s="62"/>
      <c r="F316" s="204" t="s">
        <v>674</v>
      </c>
      <c r="G316" s="62"/>
      <c r="H316" s="62"/>
      <c r="I316" s="162"/>
      <c r="J316" s="62"/>
      <c r="K316" s="62"/>
      <c r="L316" s="60"/>
      <c r="M316" s="205"/>
      <c r="N316" s="41"/>
      <c r="O316" s="41"/>
      <c r="P316" s="41"/>
      <c r="Q316" s="41"/>
      <c r="R316" s="41"/>
      <c r="S316" s="41"/>
      <c r="T316" s="77"/>
      <c r="AT316" s="23" t="s">
        <v>167</v>
      </c>
      <c r="AU316" s="23" t="s">
        <v>82</v>
      </c>
    </row>
    <row r="317" spans="2:65" s="1" customFormat="1" ht="16.5" customHeight="1">
      <c r="B317" s="40"/>
      <c r="C317" s="228" t="s">
        <v>319</v>
      </c>
      <c r="D317" s="228" t="s">
        <v>232</v>
      </c>
      <c r="E317" s="229" t="s">
        <v>676</v>
      </c>
      <c r="F317" s="230" t="s">
        <v>677</v>
      </c>
      <c r="G317" s="231" t="s">
        <v>289</v>
      </c>
      <c r="H317" s="232">
        <v>2</v>
      </c>
      <c r="I317" s="233"/>
      <c r="J317" s="234">
        <f>ROUND(I317*H317,2)</f>
        <v>0</v>
      </c>
      <c r="K317" s="230" t="s">
        <v>21</v>
      </c>
      <c r="L317" s="235"/>
      <c r="M317" s="236" t="s">
        <v>21</v>
      </c>
      <c r="N317" s="237" t="s">
        <v>43</v>
      </c>
      <c r="O317" s="41"/>
      <c r="P317" s="200">
        <f>O317*H317</f>
        <v>0</v>
      </c>
      <c r="Q317" s="200">
        <v>1.25E-3</v>
      </c>
      <c r="R317" s="200">
        <f>Q317*H317</f>
        <v>2.5000000000000001E-3</v>
      </c>
      <c r="S317" s="200">
        <v>0</v>
      </c>
      <c r="T317" s="201">
        <f>S317*H317</f>
        <v>0</v>
      </c>
      <c r="AR317" s="23" t="s">
        <v>176</v>
      </c>
      <c r="AT317" s="23" t="s">
        <v>232</v>
      </c>
      <c r="AU317" s="23" t="s">
        <v>82</v>
      </c>
      <c r="AY317" s="23" t="s">
        <v>160</v>
      </c>
      <c r="BE317" s="202">
        <f>IF(N317="základní",J317,0)</f>
        <v>0</v>
      </c>
      <c r="BF317" s="202">
        <f>IF(N317="snížená",J317,0)</f>
        <v>0</v>
      </c>
      <c r="BG317" s="202">
        <f>IF(N317="zákl. přenesená",J317,0)</f>
        <v>0</v>
      </c>
      <c r="BH317" s="202">
        <f>IF(N317="sníž. přenesená",J317,0)</f>
        <v>0</v>
      </c>
      <c r="BI317" s="202">
        <f>IF(N317="nulová",J317,0)</f>
        <v>0</v>
      </c>
      <c r="BJ317" s="23" t="s">
        <v>80</v>
      </c>
      <c r="BK317" s="202">
        <f>ROUND(I317*H317,2)</f>
        <v>0</v>
      </c>
      <c r="BL317" s="23" t="s">
        <v>166</v>
      </c>
      <c r="BM317" s="23" t="s">
        <v>678</v>
      </c>
    </row>
    <row r="318" spans="2:65" s="1" customFormat="1" ht="13.5">
      <c r="B318" s="40"/>
      <c r="C318" s="62"/>
      <c r="D318" s="203" t="s">
        <v>167</v>
      </c>
      <c r="E318" s="62"/>
      <c r="F318" s="204" t="s">
        <v>677</v>
      </c>
      <c r="G318" s="62"/>
      <c r="H318" s="62"/>
      <c r="I318" s="162"/>
      <c r="J318" s="62"/>
      <c r="K318" s="62"/>
      <c r="L318" s="60"/>
      <c r="M318" s="205"/>
      <c r="N318" s="41"/>
      <c r="O318" s="41"/>
      <c r="P318" s="41"/>
      <c r="Q318" s="41"/>
      <c r="R318" s="41"/>
      <c r="S318" s="41"/>
      <c r="T318" s="77"/>
      <c r="AT318" s="23" t="s">
        <v>167</v>
      </c>
      <c r="AU318" s="23" t="s">
        <v>82</v>
      </c>
    </row>
    <row r="319" spans="2:65" s="1" customFormat="1" ht="16.5" customHeight="1">
      <c r="B319" s="40"/>
      <c r="C319" s="228" t="s">
        <v>679</v>
      </c>
      <c r="D319" s="228" t="s">
        <v>232</v>
      </c>
      <c r="E319" s="229" t="s">
        <v>680</v>
      </c>
      <c r="F319" s="230" t="s">
        <v>681</v>
      </c>
      <c r="G319" s="231" t="s">
        <v>289</v>
      </c>
      <c r="H319" s="232">
        <v>1</v>
      </c>
      <c r="I319" s="233"/>
      <c r="J319" s="234">
        <f>ROUND(I319*H319,2)</f>
        <v>0</v>
      </c>
      <c r="K319" s="230" t="s">
        <v>21</v>
      </c>
      <c r="L319" s="235"/>
      <c r="M319" s="236" t="s">
        <v>21</v>
      </c>
      <c r="N319" s="237" t="s">
        <v>43</v>
      </c>
      <c r="O319" s="41"/>
      <c r="P319" s="200">
        <f>O319*H319</f>
        <v>0</v>
      </c>
      <c r="Q319" s="200">
        <v>1.4E-3</v>
      </c>
      <c r="R319" s="200">
        <f>Q319*H319</f>
        <v>1.4E-3</v>
      </c>
      <c r="S319" s="200">
        <v>0</v>
      </c>
      <c r="T319" s="201">
        <f>S319*H319</f>
        <v>0</v>
      </c>
      <c r="AR319" s="23" t="s">
        <v>176</v>
      </c>
      <c r="AT319" s="23" t="s">
        <v>232</v>
      </c>
      <c r="AU319" s="23" t="s">
        <v>82</v>
      </c>
      <c r="AY319" s="23" t="s">
        <v>160</v>
      </c>
      <c r="BE319" s="202">
        <f>IF(N319="základní",J319,0)</f>
        <v>0</v>
      </c>
      <c r="BF319" s="202">
        <f>IF(N319="snížená",J319,0)</f>
        <v>0</v>
      </c>
      <c r="BG319" s="202">
        <f>IF(N319="zákl. přenesená",J319,0)</f>
        <v>0</v>
      </c>
      <c r="BH319" s="202">
        <f>IF(N319="sníž. přenesená",J319,0)</f>
        <v>0</v>
      </c>
      <c r="BI319" s="202">
        <f>IF(N319="nulová",J319,0)</f>
        <v>0</v>
      </c>
      <c r="BJ319" s="23" t="s">
        <v>80</v>
      </c>
      <c r="BK319" s="202">
        <f>ROUND(I319*H319,2)</f>
        <v>0</v>
      </c>
      <c r="BL319" s="23" t="s">
        <v>166</v>
      </c>
      <c r="BM319" s="23" t="s">
        <v>682</v>
      </c>
    </row>
    <row r="320" spans="2:65" s="1" customFormat="1" ht="13.5">
      <c r="B320" s="40"/>
      <c r="C320" s="62"/>
      <c r="D320" s="203" t="s">
        <v>167</v>
      </c>
      <c r="E320" s="62"/>
      <c r="F320" s="204" t="s">
        <v>681</v>
      </c>
      <c r="G320" s="62"/>
      <c r="H320" s="62"/>
      <c r="I320" s="162"/>
      <c r="J320" s="62"/>
      <c r="K320" s="62"/>
      <c r="L320" s="60"/>
      <c r="M320" s="205"/>
      <c r="N320" s="41"/>
      <c r="O320" s="41"/>
      <c r="P320" s="41"/>
      <c r="Q320" s="41"/>
      <c r="R320" s="41"/>
      <c r="S320" s="41"/>
      <c r="T320" s="77"/>
      <c r="AT320" s="23" t="s">
        <v>167</v>
      </c>
      <c r="AU320" s="23" t="s">
        <v>82</v>
      </c>
    </row>
    <row r="321" spans="2:65" s="1" customFormat="1" ht="16.5" customHeight="1">
      <c r="B321" s="40"/>
      <c r="C321" s="191" t="s">
        <v>322</v>
      </c>
      <c r="D321" s="191" t="s">
        <v>162</v>
      </c>
      <c r="E321" s="192" t="s">
        <v>683</v>
      </c>
      <c r="F321" s="193" t="s">
        <v>684</v>
      </c>
      <c r="G321" s="194" t="s">
        <v>289</v>
      </c>
      <c r="H321" s="195">
        <v>1</v>
      </c>
      <c r="I321" s="196"/>
      <c r="J321" s="197">
        <f>ROUND(I321*H321,2)</f>
        <v>0</v>
      </c>
      <c r="K321" s="193" t="s">
        <v>21</v>
      </c>
      <c r="L321" s="60"/>
      <c r="M321" s="198" t="s">
        <v>21</v>
      </c>
      <c r="N321" s="199" t="s">
        <v>43</v>
      </c>
      <c r="O321" s="41"/>
      <c r="P321" s="200">
        <f>O321*H321</f>
        <v>0</v>
      </c>
      <c r="Q321" s="200">
        <v>0</v>
      </c>
      <c r="R321" s="200">
        <f>Q321*H321</f>
        <v>0</v>
      </c>
      <c r="S321" s="200">
        <v>0</v>
      </c>
      <c r="T321" s="201">
        <f>S321*H321</f>
        <v>0</v>
      </c>
      <c r="AR321" s="23" t="s">
        <v>166</v>
      </c>
      <c r="AT321" s="23" t="s">
        <v>162</v>
      </c>
      <c r="AU321" s="23" t="s">
        <v>82</v>
      </c>
      <c r="AY321" s="23" t="s">
        <v>160</v>
      </c>
      <c r="BE321" s="202">
        <f>IF(N321="základní",J321,0)</f>
        <v>0</v>
      </c>
      <c r="BF321" s="202">
        <f>IF(N321="snížená",J321,0)</f>
        <v>0</v>
      </c>
      <c r="BG321" s="202">
        <f>IF(N321="zákl. přenesená",J321,0)</f>
        <v>0</v>
      </c>
      <c r="BH321" s="202">
        <f>IF(N321="sníž. přenesená",J321,0)</f>
        <v>0</v>
      </c>
      <c r="BI321" s="202">
        <f>IF(N321="nulová",J321,0)</f>
        <v>0</v>
      </c>
      <c r="BJ321" s="23" t="s">
        <v>80</v>
      </c>
      <c r="BK321" s="202">
        <f>ROUND(I321*H321,2)</f>
        <v>0</v>
      </c>
      <c r="BL321" s="23" t="s">
        <v>166</v>
      </c>
      <c r="BM321" s="23" t="s">
        <v>685</v>
      </c>
    </row>
    <row r="322" spans="2:65" s="1" customFormat="1" ht="13.5">
      <c r="B322" s="40"/>
      <c r="C322" s="62"/>
      <c r="D322" s="203" t="s">
        <v>167</v>
      </c>
      <c r="E322" s="62"/>
      <c r="F322" s="204" t="s">
        <v>684</v>
      </c>
      <c r="G322" s="62"/>
      <c r="H322" s="62"/>
      <c r="I322" s="162"/>
      <c r="J322" s="62"/>
      <c r="K322" s="62"/>
      <c r="L322" s="60"/>
      <c r="M322" s="205"/>
      <c r="N322" s="41"/>
      <c r="O322" s="41"/>
      <c r="P322" s="41"/>
      <c r="Q322" s="41"/>
      <c r="R322" s="41"/>
      <c r="S322" s="41"/>
      <c r="T322" s="77"/>
      <c r="AT322" s="23" t="s">
        <v>167</v>
      </c>
      <c r="AU322" s="23" t="s">
        <v>82</v>
      </c>
    </row>
    <row r="323" spans="2:65" s="1" customFormat="1" ht="40.5">
      <c r="B323" s="40"/>
      <c r="C323" s="62"/>
      <c r="D323" s="203" t="s">
        <v>686</v>
      </c>
      <c r="E323" s="62"/>
      <c r="F323" s="242" t="s">
        <v>687</v>
      </c>
      <c r="G323" s="62"/>
      <c r="H323" s="62"/>
      <c r="I323" s="162"/>
      <c r="J323" s="62"/>
      <c r="K323" s="62"/>
      <c r="L323" s="60"/>
      <c r="M323" s="205"/>
      <c r="N323" s="41"/>
      <c r="O323" s="41"/>
      <c r="P323" s="41"/>
      <c r="Q323" s="41"/>
      <c r="R323" s="41"/>
      <c r="S323" s="41"/>
      <c r="T323" s="77"/>
      <c r="AT323" s="23" t="s">
        <v>686</v>
      </c>
      <c r="AU323" s="23" t="s">
        <v>82</v>
      </c>
    </row>
    <row r="324" spans="2:65" s="1" customFormat="1" ht="25.5" customHeight="1">
      <c r="B324" s="40"/>
      <c r="C324" s="191" t="s">
        <v>688</v>
      </c>
      <c r="D324" s="191" t="s">
        <v>162</v>
      </c>
      <c r="E324" s="192" t="s">
        <v>689</v>
      </c>
      <c r="F324" s="193" t="s">
        <v>690</v>
      </c>
      <c r="G324" s="194" t="s">
        <v>691</v>
      </c>
      <c r="H324" s="195">
        <v>3</v>
      </c>
      <c r="I324" s="196"/>
      <c r="J324" s="197">
        <f>ROUND(I324*H324,2)</f>
        <v>0</v>
      </c>
      <c r="K324" s="193" t="s">
        <v>21</v>
      </c>
      <c r="L324" s="60"/>
      <c r="M324" s="198" t="s">
        <v>21</v>
      </c>
      <c r="N324" s="199" t="s">
        <v>43</v>
      </c>
      <c r="O324" s="41"/>
      <c r="P324" s="200">
        <f>O324*H324</f>
        <v>0</v>
      </c>
      <c r="Q324" s="200">
        <v>1.8000000000000001E-4</v>
      </c>
      <c r="R324" s="200">
        <f>Q324*H324</f>
        <v>5.4000000000000001E-4</v>
      </c>
      <c r="S324" s="200">
        <v>0</v>
      </c>
      <c r="T324" s="201">
        <f>S324*H324</f>
        <v>0</v>
      </c>
      <c r="AR324" s="23" t="s">
        <v>166</v>
      </c>
      <c r="AT324" s="23" t="s">
        <v>162</v>
      </c>
      <c r="AU324" s="23" t="s">
        <v>82</v>
      </c>
      <c r="AY324" s="23" t="s">
        <v>160</v>
      </c>
      <c r="BE324" s="202">
        <f>IF(N324="základní",J324,0)</f>
        <v>0</v>
      </c>
      <c r="BF324" s="202">
        <f>IF(N324="snížená",J324,0)</f>
        <v>0</v>
      </c>
      <c r="BG324" s="202">
        <f>IF(N324="zákl. přenesená",J324,0)</f>
        <v>0</v>
      </c>
      <c r="BH324" s="202">
        <f>IF(N324="sníž. přenesená",J324,0)</f>
        <v>0</v>
      </c>
      <c r="BI324" s="202">
        <f>IF(N324="nulová",J324,0)</f>
        <v>0</v>
      </c>
      <c r="BJ324" s="23" t="s">
        <v>80</v>
      </c>
      <c r="BK324" s="202">
        <f>ROUND(I324*H324,2)</f>
        <v>0</v>
      </c>
      <c r="BL324" s="23" t="s">
        <v>166</v>
      </c>
      <c r="BM324" s="23" t="s">
        <v>692</v>
      </c>
    </row>
    <row r="325" spans="2:65" s="1" customFormat="1" ht="13.5">
      <c r="B325" s="40"/>
      <c r="C325" s="62"/>
      <c r="D325" s="203" t="s">
        <v>167</v>
      </c>
      <c r="E325" s="62"/>
      <c r="F325" s="204" t="s">
        <v>690</v>
      </c>
      <c r="G325" s="62"/>
      <c r="H325" s="62"/>
      <c r="I325" s="162"/>
      <c r="J325" s="62"/>
      <c r="K325" s="62"/>
      <c r="L325" s="60"/>
      <c r="M325" s="205"/>
      <c r="N325" s="41"/>
      <c r="O325" s="41"/>
      <c r="P325" s="41"/>
      <c r="Q325" s="41"/>
      <c r="R325" s="41"/>
      <c r="S325" s="41"/>
      <c r="T325" s="77"/>
      <c r="AT325" s="23" t="s">
        <v>167</v>
      </c>
      <c r="AU325" s="23" t="s">
        <v>82</v>
      </c>
    </row>
    <row r="326" spans="2:65" s="1" customFormat="1" ht="25.5" customHeight="1">
      <c r="B326" s="40"/>
      <c r="C326" s="191" t="s">
        <v>326</v>
      </c>
      <c r="D326" s="191" t="s">
        <v>162</v>
      </c>
      <c r="E326" s="192" t="s">
        <v>693</v>
      </c>
      <c r="F326" s="193" t="s">
        <v>694</v>
      </c>
      <c r="G326" s="194" t="s">
        <v>691</v>
      </c>
      <c r="H326" s="195">
        <v>1</v>
      </c>
      <c r="I326" s="196"/>
      <c r="J326" s="197">
        <f>ROUND(I326*H326,2)</f>
        <v>0</v>
      </c>
      <c r="K326" s="193" t="s">
        <v>21</v>
      </c>
      <c r="L326" s="60"/>
      <c r="M326" s="198" t="s">
        <v>21</v>
      </c>
      <c r="N326" s="199" t="s">
        <v>43</v>
      </c>
      <c r="O326" s="41"/>
      <c r="P326" s="200">
        <f>O326*H326</f>
        <v>0</v>
      </c>
      <c r="Q326" s="200">
        <v>3.1E-4</v>
      </c>
      <c r="R326" s="200">
        <f>Q326*H326</f>
        <v>3.1E-4</v>
      </c>
      <c r="S326" s="200">
        <v>0</v>
      </c>
      <c r="T326" s="201">
        <f>S326*H326</f>
        <v>0</v>
      </c>
      <c r="AR326" s="23" t="s">
        <v>166</v>
      </c>
      <c r="AT326" s="23" t="s">
        <v>162</v>
      </c>
      <c r="AU326" s="23" t="s">
        <v>82</v>
      </c>
      <c r="AY326" s="23" t="s">
        <v>160</v>
      </c>
      <c r="BE326" s="202">
        <f>IF(N326="základní",J326,0)</f>
        <v>0</v>
      </c>
      <c r="BF326" s="202">
        <f>IF(N326="snížená",J326,0)</f>
        <v>0</v>
      </c>
      <c r="BG326" s="202">
        <f>IF(N326="zákl. přenesená",J326,0)</f>
        <v>0</v>
      </c>
      <c r="BH326" s="202">
        <f>IF(N326="sníž. přenesená",J326,0)</f>
        <v>0</v>
      </c>
      <c r="BI326" s="202">
        <f>IF(N326="nulová",J326,0)</f>
        <v>0</v>
      </c>
      <c r="BJ326" s="23" t="s">
        <v>80</v>
      </c>
      <c r="BK326" s="202">
        <f>ROUND(I326*H326,2)</f>
        <v>0</v>
      </c>
      <c r="BL326" s="23" t="s">
        <v>166</v>
      </c>
      <c r="BM326" s="23" t="s">
        <v>695</v>
      </c>
    </row>
    <row r="327" spans="2:65" s="1" customFormat="1" ht="13.5">
      <c r="B327" s="40"/>
      <c r="C327" s="62"/>
      <c r="D327" s="203" t="s">
        <v>167</v>
      </c>
      <c r="E327" s="62"/>
      <c r="F327" s="204" t="s">
        <v>694</v>
      </c>
      <c r="G327" s="62"/>
      <c r="H327" s="62"/>
      <c r="I327" s="162"/>
      <c r="J327" s="62"/>
      <c r="K327" s="62"/>
      <c r="L327" s="60"/>
      <c r="M327" s="205"/>
      <c r="N327" s="41"/>
      <c r="O327" s="41"/>
      <c r="P327" s="41"/>
      <c r="Q327" s="41"/>
      <c r="R327" s="41"/>
      <c r="S327" s="41"/>
      <c r="T327" s="77"/>
      <c r="AT327" s="23" t="s">
        <v>167</v>
      </c>
      <c r="AU327" s="23" t="s">
        <v>82</v>
      </c>
    </row>
    <row r="328" spans="2:65" s="1" customFormat="1" ht="25.5" customHeight="1">
      <c r="B328" s="40"/>
      <c r="C328" s="191" t="s">
        <v>696</v>
      </c>
      <c r="D328" s="191" t="s">
        <v>162</v>
      </c>
      <c r="E328" s="192" t="s">
        <v>697</v>
      </c>
      <c r="F328" s="193" t="s">
        <v>698</v>
      </c>
      <c r="G328" s="194" t="s">
        <v>289</v>
      </c>
      <c r="H328" s="195">
        <v>1</v>
      </c>
      <c r="I328" s="196"/>
      <c r="J328" s="197">
        <f>ROUND(I328*H328,2)</f>
        <v>0</v>
      </c>
      <c r="K328" s="193" t="s">
        <v>21</v>
      </c>
      <c r="L328" s="60"/>
      <c r="M328" s="198" t="s">
        <v>21</v>
      </c>
      <c r="N328" s="199" t="s">
        <v>43</v>
      </c>
      <c r="O328" s="41"/>
      <c r="P328" s="200">
        <f>O328*H328</f>
        <v>0</v>
      </c>
      <c r="Q328" s="200">
        <v>0.34089999999999998</v>
      </c>
      <c r="R328" s="200">
        <f>Q328*H328</f>
        <v>0.34089999999999998</v>
      </c>
      <c r="S328" s="200">
        <v>0</v>
      </c>
      <c r="T328" s="201">
        <f>S328*H328</f>
        <v>0</v>
      </c>
      <c r="AR328" s="23" t="s">
        <v>166</v>
      </c>
      <c r="AT328" s="23" t="s">
        <v>162</v>
      </c>
      <c r="AU328" s="23" t="s">
        <v>82</v>
      </c>
      <c r="AY328" s="23" t="s">
        <v>160</v>
      </c>
      <c r="BE328" s="202">
        <f>IF(N328="základní",J328,0)</f>
        <v>0</v>
      </c>
      <c r="BF328" s="202">
        <f>IF(N328="snížená",J328,0)</f>
        <v>0</v>
      </c>
      <c r="BG328" s="202">
        <f>IF(N328="zákl. přenesená",J328,0)</f>
        <v>0</v>
      </c>
      <c r="BH328" s="202">
        <f>IF(N328="sníž. přenesená",J328,0)</f>
        <v>0</v>
      </c>
      <c r="BI328" s="202">
        <f>IF(N328="nulová",J328,0)</f>
        <v>0</v>
      </c>
      <c r="BJ328" s="23" t="s">
        <v>80</v>
      </c>
      <c r="BK328" s="202">
        <f>ROUND(I328*H328,2)</f>
        <v>0</v>
      </c>
      <c r="BL328" s="23" t="s">
        <v>166</v>
      </c>
      <c r="BM328" s="23" t="s">
        <v>699</v>
      </c>
    </row>
    <row r="329" spans="2:65" s="1" customFormat="1" ht="13.5">
      <c r="B329" s="40"/>
      <c r="C329" s="62"/>
      <c r="D329" s="203" t="s">
        <v>167</v>
      </c>
      <c r="E329" s="62"/>
      <c r="F329" s="204" t="s">
        <v>698</v>
      </c>
      <c r="G329" s="62"/>
      <c r="H329" s="62"/>
      <c r="I329" s="162"/>
      <c r="J329" s="62"/>
      <c r="K329" s="62"/>
      <c r="L329" s="60"/>
      <c r="M329" s="205"/>
      <c r="N329" s="41"/>
      <c r="O329" s="41"/>
      <c r="P329" s="41"/>
      <c r="Q329" s="41"/>
      <c r="R329" s="41"/>
      <c r="S329" s="41"/>
      <c r="T329" s="77"/>
      <c r="AT329" s="23" t="s">
        <v>167</v>
      </c>
      <c r="AU329" s="23" t="s">
        <v>82</v>
      </c>
    </row>
    <row r="330" spans="2:65" s="1" customFormat="1" ht="25.5" customHeight="1">
      <c r="B330" s="40"/>
      <c r="C330" s="228" t="s">
        <v>329</v>
      </c>
      <c r="D330" s="228" t="s">
        <v>232</v>
      </c>
      <c r="E330" s="229" t="s">
        <v>700</v>
      </c>
      <c r="F330" s="230" t="s">
        <v>701</v>
      </c>
      <c r="G330" s="231" t="s">
        <v>289</v>
      </c>
      <c r="H330" s="232">
        <v>1</v>
      </c>
      <c r="I330" s="233"/>
      <c r="J330" s="234">
        <f>ROUND(I330*H330,2)</f>
        <v>0</v>
      </c>
      <c r="K330" s="230" t="s">
        <v>21</v>
      </c>
      <c r="L330" s="235"/>
      <c r="M330" s="236" t="s">
        <v>21</v>
      </c>
      <c r="N330" s="237" t="s">
        <v>43</v>
      </c>
      <c r="O330" s="41"/>
      <c r="P330" s="200">
        <f>O330*H330</f>
        <v>0</v>
      </c>
      <c r="Q330" s="200">
        <v>2.7E-2</v>
      </c>
      <c r="R330" s="200">
        <f>Q330*H330</f>
        <v>2.7E-2</v>
      </c>
      <c r="S330" s="200">
        <v>0</v>
      </c>
      <c r="T330" s="201">
        <f>S330*H330</f>
        <v>0</v>
      </c>
      <c r="AR330" s="23" t="s">
        <v>176</v>
      </c>
      <c r="AT330" s="23" t="s">
        <v>232</v>
      </c>
      <c r="AU330" s="23" t="s">
        <v>82</v>
      </c>
      <c r="AY330" s="23" t="s">
        <v>160</v>
      </c>
      <c r="BE330" s="202">
        <f>IF(N330="základní",J330,0)</f>
        <v>0</v>
      </c>
      <c r="BF330" s="202">
        <f>IF(N330="snížená",J330,0)</f>
        <v>0</v>
      </c>
      <c r="BG330" s="202">
        <f>IF(N330="zákl. přenesená",J330,0)</f>
        <v>0</v>
      </c>
      <c r="BH330" s="202">
        <f>IF(N330="sníž. přenesená",J330,0)</f>
        <v>0</v>
      </c>
      <c r="BI330" s="202">
        <f>IF(N330="nulová",J330,0)</f>
        <v>0</v>
      </c>
      <c r="BJ330" s="23" t="s">
        <v>80</v>
      </c>
      <c r="BK330" s="202">
        <f>ROUND(I330*H330,2)</f>
        <v>0</v>
      </c>
      <c r="BL330" s="23" t="s">
        <v>166</v>
      </c>
      <c r="BM330" s="23" t="s">
        <v>702</v>
      </c>
    </row>
    <row r="331" spans="2:65" s="1" customFormat="1" ht="13.5">
      <c r="B331" s="40"/>
      <c r="C331" s="62"/>
      <c r="D331" s="203" t="s">
        <v>167</v>
      </c>
      <c r="E331" s="62"/>
      <c r="F331" s="204" t="s">
        <v>701</v>
      </c>
      <c r="G331" s="62"/>
      <c r="H331" s="62"/>
      <c r="I331" s="162"/>
      <c r="J331" s="62"/>
      <c r="K331" s="62"/>
      <c r="L331" s="60"/>
      <c r="M331" s="205"/>
      <c r="N331" s="41"/>
      <c r="O331" s="41"/>
      <c r="P331" s="41"/>
      <c r="Q331" s="41"/>
      <c r="R331" s="41"/>
      <c r="S331" s="41"/>
      <c r="T331" s="77"/>
      <c r="AT331" s="23" t="s">
        <v>167</v>
      </c>
      <c r="AU331" s="23" t="s">
        <v>82</v>
      </c>
    </row>
    <row r="332" spans="2:65" s="1" customFormat="1" ht="25.5" customHeight="1">
      <c r="B332" s="40"/>
      <c r="C332" s="228" t="s">
        <v>703</v>
      </c>
      <c r="D332" s="228" t="s">
        <v>232</v>
      </c>
      <c r="E332" s="229" t="s">
        <v>704</v>
      </c>
      <c r="F332" s="230" t="s">
        <v>705</v>
      </c>
      <c r="G332" s="231" t="s">
        <v>289</v>
      </c>
      <c r="H332" s="232">
        <v>1</v>
      </c>
      <c r="I332" s="233"/>
      <c r="J332" s="234">
        <f>ROUND(I332*H332,2)</f>
        <v>0</v>
      </c>
      <c r="K332" s="230" t="s">
        <v>21</v>
      </c>
      <c r="L332" s="235"/>
      <c r="M332" s="236" t="s">
        <v>21</v>
      </c>
      <c r="N332" s="237" t="s">
        <v>43</v>
      </c>
      <c r="O332" s="41"/>
      <c r="P332" s="200">
        <f>O332*H332</f>
        <v>0</v>
      </c>
      <c r="Q332" s="200">
        <v>9.7000000000000003E-2</v>
      </c>
      <c r="R332" s="200">
        <f>Q332*H332</f>
        <v>9.7000000000000003E-2</v>
      </c>
      <c r="S332" s="200">
        <v>0</v>
      </c>
      <c r="T332" s="201">
        <f>S332*H332</f>
        <v>0</v>
      </c>
      <c r="AR332" s="23" t="s">
        <v>176</v>
      </c>
      <c r="AT332" s="23" t="s">
        <v>232</v>
      </c>
      <c r="AU332" s="23" t="s">
        <v>82</v>
      </c>
      <c r="AY332" s="23" t="s">
        <v>160</v>
      </c>
      <c r="BE332" s="202">
        <f>IF(N332="základní",J332,0)</f>
        <v>0</v>
      </c>
      <c r="BF332" s="202">
        <f>IF(N332="snížená",J332,0)</f>
        <v>0</v>
      </c>
      <c r="BG332" s="202">
        <f>IF(N332="zákl. přenesená",J332,0)</f>
        <v>0</v>
      </c>
      <c r="BH332" s="202">
        <f>IF(N332="sníž. přenesená",J332,0)</f>
        <v>0</v>
      </c>
      <c r="BI332" s="202">
        <f>IF(N332="nulová",J332,0)</f>
        <v>0</v>
      </c>
      <c r="BJ332" s="23" t="s">
        <v>80</v>
      </c>
      <c r="BK332" s="202">
        <f>ROUND(I332*H332,2)</f>
        <v>0</v>
      </c>
      <c r="BL332" s="23" t="s">
        <v>166</v>
      </c>
      <c r="BM332" s="23" t="s">
        <v>706</v>
      </c>
    </row>
    <row r="333" spans="2:65" s="1" customFormat="1" ht="13.5">
      <c r="B333" s="40"/>
      <c r="C333" s="62"/>
      <c r="D333" s="203" t="s">
        <v>167</v>
      </c>
      <c r="E333" s="62"/>
      <c r="F333" s="204" t="s">
        <v>705</v>
      </c>
      <c r="G333" s="62"/>
      <c r="H333" s="62"/>
      <c r="I333" s="162"/>
      <c r="J333" s="62"/>
      <c r="K333" s="62"/>
      <c r="L333" s="60"/>
      <c r="M333" s="205"/>
      <c r="N333" s="41"/>
      <c r="O333" s="41"/>
      <c r="P333" s="41"/>
      <c r="Q333" s="41"/>
      <c r="R333" s="41"/>
      <c r="S333" s="41"/>
      <c r="T333" s="77"/>
      <c r="AT333" s="23" t="s">
        <v>167</v>
      </c>
      <c r="AU333" s="23" t="s">
        <v>82</v>
      </c>
    </row>
    <row r="334" spans="2:65" s="1" customFormat="1" ht="25.5" customHeight="1">
      <c r="B334" s="40"/>
      <c r="C334" s="228" t="s">
        <v>333</v>
      </c>
      <c r="D334" s="228" t="s">
        <v>232</v>
      </c>
      <c r="E334" s="229" t="s">
        <v>707</v>
      </c>
      <c r="F334" s="230" t="s">
        <v>708</v>
      </c>
      <c r="G334" s="231" t="s">
        <v>289</v>
      </c>
      <c r="H334" s="232">
        <v>1</v>
      </c>
      <c r="I334" s="233"/>
      <c r="J334" s="234">
        <f>ROUND(I334*H334,2)</f>
        <v>0</v>
      </c>
      <c r="K334" s="230" t="s">
        <v>21</v>
      </c>
      <c r="L334" s="235"/>
      <c r="M334" s="236" t="s">
        <v>21</v>
      </c>
      <c r="N334" s="237" t="s">
        <v>43</v>
      </c>
      <c r="O334" s="41"/>
      <c r="P334" s="200">
        <f>O334*H334</f>
        <v>0</v>
      </c>
      <c r="Q334" s="200">
        <v>5.7000000000000002E-2</v>
      </c>
      <c r="R334" s="200">
        <f>Q334*H334</f>
        <v>5.7000000000000002E-2</v>
      </c>
      <c r="S334" s="200">
        <v>0</v>
      </c>
      <c r="T334" s="201">
        <f>S334*H334</f>
        <v>0</v>
      </c>
      <c r="AR334" s="23" t="s">
        <v>176</v>
      </c>
      <c r="AT334" s="23" t="s">
        <v>232</v>
      </c>
      <c r="AU334" s="23" t="s">
        <v>82</v>
      </c>
      <c r="AY334" s="23" t="s">
        <v>160</v>
      </c>
      <c r="BE334" s="202">
        <f>IF(N334="základní",J334,0)</f>
        <v>0</v>
      </c>
      <c r="BF334" s="202">
        <f>IF(N334="snížená",J334,0)</f>
        <v>0</v>
      </c>
      <c r="BG334" s="202">
        <f>IF(N334="zákl. přenesená",J334,0)</f>
        <v>0</v>
      </c>
      <c r="BH334" s="202">
        <f>IF(N334="sníž. přenesená",J334,0)</f>
        <v>0</v>
      </c>
      <c r="BI334" s="202">
        <f>IF(N334="nulová",J334,0)</f>
        <v>0</v>
      </c>
      <c r="BJ334" s="23" t="s">
        <v>80</v>
      </c>
      <c r="BK334" s="202">
        <f>ROUND(I334*H334,2)</f>
        <v>0</v>
      </c>
      <c r="BL334" s="23" t="s">
        <v>166</v>
      </c>
      <c r="BM334" s="23" t="s">
        <v>709</v>
      </c>
    </row>
    <row r="335" spans="2:65" s="1" customFormat="1" ht="13.5">
      <c r="B335" s="40"/>
      <c r="C335" s="62"/>
      <c r="D335" s="203" t="s">
        <v>167</v>
      </c>
      <c r="E335" s="62"/>
      <c r="F335" s="204" t="s">
        <v>708</v>
      </c>
      <c r="G335" s="62"/>
      <c r="H335" s="62"/>
      <c r="I335" s="162"/>
      <c r="J335" s="62"/>
      <c r="K335" s="62"/>
      <c r="L335" s="60"/>
      <c r="M335" s="205"/>
      <c r="N335" s="41"/>
      <c r="O335" s="41"/>
      <c r="P335" s="41"/>
      <c r="Q335" s="41"/>
      <c r="R335" s="41"/>
      <c r="S335" s="41"/>
      <c r="T335" s="77"/>
      <c r="AT335" s="23" t="s">
        <v>167</v>
      </c>
      <c r="AU335" s="23" t="s">
        <v>82</v>
      </c>
    </row>
    <row r="336" spans="2:65" s="1" customFormat="1" ht="25.5" customHeight="1">
      <c r="B336" s="40"/>
      <c r="C336" s="228" t="s">
        <v>710</v>
      </c>
      <c r="D336" s="228" t="s">
        <v>232</v>
      </c>
      <c r="E336" s="229" t="s">
        <v>711</v>
      </c>
      <c r="F336" s="230" t="s">
        <v>712</v>
      </c>
      <c r="G336" s="231" t="s">
        <v>289</v>
      </c>
      <c r="H336" s="232">
        <v>1</v>
      </c>
      <c r="I336" s="233"/>
      <c r="J336" s="234">
        <f>ROUND(I336*H336,2)</f>
        <v>0</v>
      </c>
      <c r="K336" s="230" t="s">
        <v>21</v>
      </c>
      <c r="L336" s="235"/>
      <c r="M336" s="236" t="s">
        <v>21</v>
      </c>
      <c r="N336" s="237" t="s">
        <v>43</v>
      </c>
      <c r="O336" s="41"/>
      <c r="P336" s="200">
        <f>O336*H336</f>
        <v>0</v>
      </c>
      <c r="Q336" s="200">
        <v>5.8000000000000003E-2</v>
      </c>
      <c r="R336" s="200">
        <f>Q336*H336</f>
        <v>5.8000000000000003E-2</v>
      </c>
      <c r="S336" s="200">
        <v>0</v>
      </c>
      <c r="T336" s="201">
        <f>S336*H336</f>
        <v>0</v>
      </c>
      <c r="AR336" s="23" t="s">
        <v>176</v>
      </c>
      <c r="AT336" s="23" t="s">
        <v>232</v>
      </c>
      <c r="AU336" s="23" t="s">
        <v>82</v>
      </c>
      <c r="AY336" s="23" t="s">
        <v>160</v>
      </c>
      <c r="BE336" s="202">
        <f>IF(N336="základní",J336,0)</f>
        <v>0</v>
      </c>
      <c r="BF336" s="202">
        <f>IF(N336="snížená",J336,0)</f>
        <v>0</v>
      </c>
      <c r="BG336" s="202">
        <f>IF(N336="zákl. přenesená",J336,0)</f>
        <v>0</v>
      </c>
      <c r="BH336" s="202">
        <f>IF(N336="sníž. přenesená",J336,0)</f>
        <v>0</v>
      </c>
      <c r="BI336" s="202">
        <f>IF(N336="nulová",J336,0)</f>
        <v>0</v>
      </c>
      <c r="BJ336" s="23" t="s">
        <v>80</v>
      </c>
      <c r="BK336" s="202">
        <f>ROUND(I336*H336,2)</f>
        <v>0</v>
      </c>
      <c r="BL336" s="23" t="s">
        <v>166</v>
      </c>
      <c r="BM336" s="23" t="s">
        <v>713</v>
      </c>
    </row>
    <row r="337" spans="2:65" s="1" customFormat="1" ht="13.5">
      <c r="B337" s="40"/>
      <c r="C337" s="62"/>
      <c r="D337" s="203" t="s">
        <v>167</v>
      </c>
      <c r="E337" s="62"/>
      <c r="F337" s="204" t="s">
        <v>712</v>
      </c>
      <c r="G337" s="62"/>
      <c r="H337" s="62"/>
      <c r="I337" s="162"/>
      <c r="J337" s="62"/>
      <c r="K337" s="62"/>
      <c r="L337" s="60"/>
      <c r="M337" s="205"/>
      <c r="N337" s="41"/>
      <c r="O337" s="41"/>
      <c r="P337" s="41"/>
      <c r="Q337" s="41"/>
      <c r="R337" s="41"/>
      <c r="S337" s="41"/>
      <c r="T337" s="77"/>
      <c r="AT337" s="23" t="s">
        <v>167</v>
      </c>
      <c r="AU337" s="23" t="s">
        <v>82</v>
      </c>
    </row>
    <row r="338" spans="2:65" s="1" customFormat="1" ht="16.5" customHeight="1">
      <c r="B338" s="40"/>
      <c r="C338" s="228" t="s">
        <v>337</v>
      </c>
      <c r="D338" s="228" t="s">
        <v>232</v>
      </c>
      <c r="E338" s="229" t="s">
        <v>714</v>
      </c>
      <c r="F338" s="230" t="s">
        <v>715</v>
      </c>
      <c r="G338" s="231" t="s">
        <v>289</v>
      </c>
      <c r="H338" s="232">
        <v>1</v>
      </c>
      <c r="I338" s="233"/>
      <c r="J338" s="234">
        <f>ROUND(I338*H338,2)</f>
        <v>0</v>
      </c>
      <c r="K338" s="230" t="s">
        <v>21</v>
      </c>
      <c r="L338" s="235"/>
      <c r="M338" s="236" t="s">
        <v>21</v>
      </c>
      <c r="N338" s="237" t="s">
        <v>43</v>
      </c>
      <c r="O338" s="41"/>
      <c r="P338" s="200">
        <f>O338*H338</f>
        <v>0</v>
      </c>
      <c r="Q338" s="200">
        <v>6.0000000000000001E-3</v>
      </c>
      <c r="R338" s="200">
        <f>Q338*H338</f>
        <v>6.0000000000000001E-3</v>
      </c>
      <c r="S338" s="200">
        <v>0</v>
      </c>
      <c r="T338" s="201">
        <f>S338*H338</f>
        <v>0</v>
      </c>
      <c r="AR338" s="23" t="s">
        <v>176</v>
      </c>
      <c r="AT338" s="23" t="s">
        <v>232</v>
      </c>
      <c r="AU338" s="23" t="s">
        <v>82</v>
      </c>
      <c r="AY338" s="23" t="s">
        <v>160</v>
      </c>
      <c r="BE338" s="202">
        <f>IF(N338="základní",J338,0)</f>
        <v>0</v>
      </c>
      <c r="BF338" s="202">
        <f>IF(N338="snížená",J338,0)</f>
        <v>0</v>
      </c>
      <c r="BG338" s="202">
        <f>IF(N338="zákl. přenesená",J338,0)</f>
        <v>0</v>
      </c>
      <c r="BH338" s="202">
        <f>IF(N338="sníž. přenesená",J338,0)</f>
        <v>0</v>
      </c>
      <c r="BI338" s="202">
        <f>IF(N338="nulová",J338,0)</f>
        <v>0</v>
      </c>
      <c r="BJ338" s="23" t="s">
        <v>80</v>
      </c>
      <c r="BK338" s="202">
        <f>ROUND(I338*H338,2)</f>
        <v>0</v>
      </c>
      <c r="BL338" s="23" t="s">
        <v>166</v>
      </c>
      <c r="BM338" s="23" t="s">
        <v>716</v>
      </c>
    </row>
    <row r="339" spans="2:65" s="1" customFormat="1" ht="13.5">
      <c r="B339" s="40"/>
      <c r="C339" s="62"/>
      <c r="D339" s="203" t="s">
        <v>167</v>
      </c>
      <c r="E339" s="62"/>
      <c r="F339" s="204" t="s">
        <v>715</v>
      </c>
      <c r="G339" s="62"/>
      <c r="H339" s="62"/>
      <c r="I339" s="162"/>
      <c r="J339" s="62"/>
      <c r="K339" s="62"/>
      <c r="L339" s="60"/>
      <c r="M339" s="205"/>
      <c r="N339" s="41"/>
      <c r="O339" s="41"/>
      <c r="P339" s="41"/>
      <c r="Q339" s="41"/>
      <c r="R339" s="41"/>
      <c r="S339" s="41"/>
      <c r="T339" s="77"/>
      <c r="AT339" s="23" t="s">
        <v>167</v>
      </c>
      <c r="AU339" s="23" t="s">
        <v>82</v>
      </c>
    </row>
    <row r="340" spans="2:65" s="1" customFormat="1" ht="16.5" customHeight="1">
      <c r="B340" s="40"/>
      <c r="C340" s="228" t="s">
        <v>717</v>
      </c>
      <c r="D340" s="228" t="s">
        <v>232</v>
      </c>
      <c r="E340" s="229" t="s">
        <v>718</v>
      </c>
      <c r="F340" s="230" t="s">
        <v>719</v>
      </c>
      <c r="G340" s="231" t="s">
        <v>289</v>
      </c>
      <c r="H340" s="232">
        <v>1</v>
      </c>
      <c r="I340" s="233"/>
      <c r="J340" s="234">
        <f>ROUND(I340*H340,2)</f>
        <v>0</v>
      </c>
      <c r="K340" s="230" t="s">
        <v>21</v>
      </c>
      <c r="L340" s="235"/>
      <c r="M340" s="236" t="s">
        <v>21</v>
      </c>
      <c r="N340" s="237" t="s">
        <v>43</v>
      </c>
      <c r="O340" s="41"/>
      <c r="P340" s="200">
        <f>O340*H340</f>
        <v>0</v>
      </c>
      <c r="Q340" s="200">
        <v>0.06</v>
      </c>
      <c r="R340" s="200">
        <f>Q340*H340</f>
        <v>0.06</v>
      </c>
      <c r="S340" s="200">
        <v>0</v>
      </c>
      <c r="T340" s="201">
        <f>S340*H340</f>
        <v>0</v>
      </c>
      <c r="AR340" s="23" t="s">
        <v>176</v>
      </c>
      <c r="AT340" s="23" t="s">
        <v>232</v>
      </c>
      <c r="AU340" s="23" t="s">
        <v>82</v>
      </c>
      <c r="AY340" s="23" t="s">
        <v>160</v>
      </c>
      <c r="BE340" s="202">
        <f>IF(N340="základní",J340,0)</f>
        <v>0</v>
      </c>
      <c r="BF340" s="202">
        <f>IF(N340="snížená",J340,0)</f>
        <v>0</v>
      </c>
      <c r="BG340" s="202">
        <f>IF(N340="zákl. přenesená",J340,0)</f>
        <v>0</v>
      </c>
      <c r="BH340" s="202">
        <f>IF(N340="sníž. přenesená",J340,0)</f>
        <v>0</v>
      </c>
      <c r="BI340" s="202">
        <f>IF(N340="nulová",J340,0)</f>
        <v>0</v>
      </c>
      <c r="BJ340" s="23" t="s">
        <v>80</v>
      </c>
      <c r="BK340" s="202">
        <f>ROUND(I340*H340,2)</f>
        <v>0</v>
      </c>
      <c r="BL340" s="23" t="s">
        <v>166</v>
      </c>
      <c r="BM340" s="23" t="s">
        <v>720</v>
      </c>
    </row>
    <row r="341" spans="2:65" s="1" customFormat="1" ht="13.5">
      <c r="B341" s="40"/>
      <c r="C341" s="62"/>
      <c r="D341" s="203" t="s">
        <v>167</v>
      </c>
      <c r="E341" s="62"/>
      <c r="F341" s="204" t="s">
        <v>719</v>
      </c>
      <c r="G341" s="62"/>
      <c r="H341" s="62"/>
      <c r="I341" s="162"/>
      <c r="J341" s="62"/>
      <c r="K341" s="62"/>
      <c r="L341" s="60"/>
      <c r="M341" s="205"/>
      <c r="N341" s="41"/>
      <c r="O341" s="41"/>
      <c r="P341" s="41"/>
      <c r="Q341" s="41"/>
      <c r="R341" s="41"/>
      <c r="S341" s="41"/>
      <c r="T341" s="77"/>
      <c r="AT341" s="23" t="s">
        <v>167</v>
      </c>
      <c r="AU341" s="23" t="s">
        <v>82</v>
      </c>
    </row>
    <row r="342" spans="2:65" s="1" customFormat="1" ht="16.5" customHeight="1">
      <c r="B342" s="40"/>
      <c r="C342" s="228" t="s">
        <v>342</v>
      </c>
      <c r="D342" s="228" t="s">
        <v>232</v>
      </c>
      <c r="E342" s="229" t="s">
        <v>721</v>
      </c>
      <c r="F342" s="230" t="s">
        <v>722</v>
      </c>
      <c r="G342" s="231" t="s">
        <v>289</v>
      </c>
      <c r="H342" s="232">
        <v>1</v>
      </c>
      <c r="I342" s="233"/>
      <c r="J342" s="234">
        <f>ROUND(I342*H342,2)</f>
        <v>0</v>
      </c>
      <c r="K342" s="230" t="s">
        <v>21</v>
      </c>
      <c r="L342" s="235"/>
      <c r="M342" s="236" t="s">
        <v>21</v>
      </c>
      <c r="N342" s="237" t="s">
        <v>43</v>
      </c>
      <c r="O342" s="41"/>
      <c r="P342" s="200">
        <f>O342*H342</f>
        <v>0</v>
      </c>
      <c r="Q342" s="200">
        <v>5.8000000000000003E-2</v>
      </c>
      <c r="R342" s="200">
        <f>Q342*H342</f>
        <v>5.8000000000000003E-2</v>
      </c>
      <c r="S342" s="200">
        <v>0</v>
      </c>
      <c r="T342" s="201">
        <f>S342*H342</f>
        <v>0</v>
      </c>
      <c r="AR342" s="23" t="s">
        <v>176</v>
      </c>
      <c r="AT342" s="23" t="s">
        <v>232</v>
      </c>
      <c r="AU342" s="23" t="s">
        <v>82</v>
      </c>
      <c r="AY342" s="23" t="s">
        <v>160</v>
      </c>
      <c r="BE342" s="202">
        <f>IF(N342="základní",J342,0)</f>
        <v>0</v>
      </c>
      <c r="BF342" s="202">
        <f>IF(N342="snížená",J342,0)</f>
        <v>0</v>
      </c>
      <c r="BG342" s="202">
        <f>IF(N342="zákl. přenesená",J342,0)</f>
        <v>0</v>
      </c>
      <c r="BH342" s="202">
        <f>IF(N342="sníž. přenesená",J342,0)</f>
        <v>0</v>
      </c>
      <c r="BI342" s="202">
        <f>IF(N342="nulová",J342,0)</f>
        <v>0</v>
      </c>
      <c r="BJ342" s="23" t="s">
        <v>80</v>
      </c>
      <c r="BK342" s="202">
        <f>ROUND(I342*H342,2)</f>
        <v>0</v>
      </c>
      <c r="BL342" s="23" t="s">
        <v>166</v>
      </c>
      <c r="BM342" s="23" t="s">
        <v>723</v>
      </c>
    </row>
    <row r="343" spans="2:65" s="1" customFormat="1" ht="13.5">
      <c r="B343" s="40"/>
      <c r="C343" s="62"/>
      <c r="D343" s="203" t="s">
        <v>167</v>
      </c>
      <c r="E343" s="62"/>
      <c r="F343" s="204" t="s">
        <v>722</v>
      </c>
      <c r="G343" s="62"/>
      <c r="H343" s="62"/>
      <c r="I343" s="162"/>
      <c r="J343" s="62"/>
      <c r="K343" s="62"/>
      <c r="L343" s="60"/>
      <c r="M343" s="205"/>
      <c r="N343" s="41"/>
      <c r="O343" s="41"/>
      <c r="P343" s="41"/>
      <c r="Q343" s="41"/>
      <c r="R343" s="41"/>
      <c r="S343" s="41"/>
      <c r="T343" s="77"/>
      <c r="AT343" s="23" t="s">
        <v>167</v>
      </c>
      <c r="AU343" s="23" t="s">
        <v>82</v>
      </c>
    </row>
    <row r="344" spans="2:65" s="1" customFormat="1" ht="16.5" customHeight="1">
      <c r="B344" s="40"/>
      <c r="C344" s="191" t="s">
        <v>724</v>
      </c>
      <c r="D344" s="191" t="s">
        <v>162</v>
      </c>
      <c r="E344" s="192" t="s">
        <v>725</v>
      </c>
      <c r="F344" s="193" t="s">
        <v>726</v>
      </c>
      <c r="G344" s="194" t="s">
        <v>186</v>
      </c>
      <c r="H344" s="195">
        <v>17</v>
      </c>
      <c r="I344" s="196"/>
      <c r="J344" s="197">
        <f>ROUND(I344*H344,2)</f>
        <v>0</v>
      </c>
      <c r="K344" s="193" t="s">
        <v>21</v>
      </c>
      <c r="L344" s="60"/>
      <c r="M344" s="198" t="s">
        <v>21</v>
      </c>
      <c r="N344" s="199" t="s">
        <v>43</v>
      </c>
      <c r="O344" s="41"/>
      <c r="P344" s="200">
        <f>O344*H344</f>
        <v>0</v>
      </c>
      <c r="Q344" s="200">
        <v>6.9999999999999994E-5</v>
      </c>
      <c r="R344" s="200">
        <f>Q344*H344</f>
        <v>1.1899999999999999E-3</v>
      </c>
      <c r="S344" s="200">
        <v>0</v>
      </c>
      <c r="T344" s="201">
        <f>S344*H344</f>
        <v>0</v>
      </c>
      <c r="AR344" s="23" t="s">
        <v>166</v>
      </c>
      <c r="AT344" s="23" t="s">
        <v>162</v>
      </c>
      <c r="AU344" s="23" t="s">
        <v>82</v>
      </c>
      <c r="AY344" s="23" t="s">
        <v>160</v>
      </c>
      <c r="BE344" s="202">
        <f>IF(N344="základní",J344,0)</f>
        <v>0</v>
      </c>
      <c r="BF344" s="202">
        <f>IF(N344="snížená",J344,0)</f>
        <v>0</v>
      </c>
      <c r="BG344" s="202">
        <f>IF(N344="zákl. přenesená",J344,0)</f>
        <v>0</v>
      </c>
      <c r="BH344" s="202">
        <f>IF(N344="sníž. přenesená",J344,0)</f>
        <v>0</v>
      </c>
      <c r="BI344" s="202">
        <f>IF(N344="nulová",J344,0)</f>
        <v>0</v>
      </c>
      <c r="BJ344" s="23" t="s">
        <v>80</v>
      </c>
      <c r="BK344" s="202">
        <f>ROUND(I344*H344,2)</f>
        <v>0</v>
      </c>
      <c r="BL344" s="23" t="s">
        <v>166</v>
      </c>
      <c r="BM344" s="23" t="s">
        <v>727</v>
      </c>
    </row>
    <row r="345" spans="2:65" s="1" customFormat="1" ht="13.5">
      <c r="B345" s="40"/>
      <c r="C345" s="62"/>
      <c r="D345" s="203" t="s">
        <v>167</v>
      </c>
      <c r="E345" s="62"/>
      <c r="F345" s="204" t="s">
        <v>726</v>
      </c>
      <c r="G345" s="62"/>
      <c r="H345" s="62"/>
      <c r="I345" s="162"/>
      <c r="J345" s="62"/>
      <c r="K345" s="62"/>
      <c r="L345" s="60"/>
      <c r="M345" s="205"/>
      <c r="N345" s="41"/>
      <c r="O345" s="41"/>
      <c r="P345" s="41"/>
      <c r="Q345" s="41"/>
      <c r="R345" s="41"/>
      <c r="S345" s="41"/>
      <c r="T345" s="77"/>
      <c r="AT345" s="23" t="s">
        <v>167</v>
      </c>
      <c r="AU345" s="23" t="s">
        <v>82</v>
      </c>
    </row>
    <row r="346" spans="2:65" s="11" customFormat="1" ht="13.5">
      <c r="B346" s="206"/>
      <c r="C346" s="207"/>
      <c r="D346" s="203" t="s">
        <v>177</v>
      </c>
      <c r="E346" s="208" t="s">
        <v>21</v>
      </c>
      <c r="F346" s="209" t="s">
        <v>656</v>
      </c>
      <c r="G346" s="207"/>
      <c r="H346" s="210">
        <v>7</v>
      </c>
      <c r="I346" s="211"/>
      <c r="J346" s="207"/>
      <c r="K346" s="207"/>
      <c r="L346" s="212"/>
      <c r="M346" s="213"/>
      <c r="N346" s="214"/>
      <c r="O346" s="214"/>
      <c r="P346" s="214"/>
      <c r="Q346" s="214"/>
      <c r="R346" s="214"/>
      <c r="S346" s="214"/>
      <c r="T346" s="215"/>
      <c r="AT346" s="216" t="s">
        <v>177</v>
      </c>
      <c r="AU346" s="216" t="s">
        <v>82</v>
      </c>
      <c r="AV346" s="11" t="s">
        <v>82</v>
      </c>
      <c r="AW346" s="11" t="s">
        <v>35</v>
      </c>
      <c r="AX346" s="11" t="s">
        <v>72</v>
      </c>
      <c r="AY346" s="216" t="s">
        <v>160</v>
      </c>
    </row>
    <row r="347" spans="2:65" s="11" customFormat="1" ht="13.5">
      <c r="B347" s="206"/>
      <c r="C347" s="207"/>
      <c r="D347" s="203" t="s">
        <v>177</v>
      </c>
      <c r="E347" s="208" t="s">
        <v>21</v>
      </c>
      <c r="F347" s="209" t="s">
        <v>664</v>
      </c>
      <c r="G347" s="207"/>
      <c r="H347" s="210">
        <v>10</v>
      </c>
      <c r="I347" s="211"/>
      <c r="J347" s="207"/>
      <c r="K347" s="207"/>
      <c r="L347" s="212"/>
      <c r="M347" s="213"/>
      <c r="N347" s="214"/>
      <c r="O347" s="214"/>
      <c r="P347" s="214"/>
      <c r="Q347" s="214"/>
      <c r="R347" s="214"/>
      <c r="S347" s="214"/>
      <c r="T347" s="215"/>
      <c r="AT347" s="216" t="s">
        <v>177</v>
      </c>
      <c r="AU347" s="216" t="s">
        <v>82</v>
      </c>
      <c r="AV347" s="11" t="s">
        <v>82</v>
      </c>
      <c r="AW347" s="11" t="s">
        <v>35</v>
      </c>
      <c r="AX347" s="11" t="s">
        <v>72</v>
      </c>
      <c r="AY347" s="216" t="s">
        <v>160</v>
      </c>
    </row>
    <row r="348" spans="2:65" s="12" customFormat="1" ht="13.5">
      <c r="B348" s="217"/>
      <c r="C348" s="218"/>
      <c r="D348" s="203" t="s">
        <v>177</v>
      </c>
      <c r="E348" s="219" t="s">
        <v>21</v>
      </c>
      <c r="F348" s="220" t="s">
        <v>179</v>
      </c>
      <c r="G348" s="218"/>
      <c r="H348" s="221">
        <v>17</v>
      </c>
      <c r="I348" s="222"/>
      <c r="J348" s="218"/>
      <c r="K348" s="218"/>
      <c r="L348" s="223"/>
      <c r="M348" s="224"/>
      <c r="N348" s="225"/>
      <c r="O348" s="225"/>
      <c r="P348" s="225"/>
      <c r="Q348" s="225"/>
      <c r="R348" s="225"/>
      <c r="S348" s="225"/>
      <c r="T348" s="226"/>
      <c r="AT348" s="227" t="s">
        <v>177</v>
      </c>
      <c r="AU348" s="227" t="s">
        <v>82</v>
      </c>
      <c r="AV348" s="12" t="s">
        <v>166</v>
      </c>
      <c r="AW348" s="12" t="s">
        <v>35</v>
      </c>
      <c r="AX348" s="12" t="s">
        <v>80</v>
      </c>
      <c r="AY348" s="227" t="s">
        <v>160</v>
      </c>
    </row>
    <row r="349" spans="2:65" s="1" customFormat="1" ht="16.5" customHeight="1">
      <c r="B349" s="40"/>
      <c r="C349" s="191" t="s">
        <v>346</v>
      </c>
      <c r="D349" s="191" t="s">
        <v>162</v>
      </c>
      <c r="E349" s="192" t="s">
        <v>728</v>
      </c>
      <c r="F349" s="193" t="s">
        <v>729</v>
      </c>
      <c r="G349" s="194" t="s">
        <v>730</v>
      </c>
      <c r="H349" s="195">
        <v>1</v>
      </c>
      <c r="I349" s="196"/>
      <c r="J349" s="197">
        <f>ROUND(I349*H349,2)</f>
        <v>0</v>
      </c>
      <c r="K349" s="193" t="s">
        <v>21</v>
      </c>
      <c r="L349" s="60"/>
      <c r="M349" s="198" t="s">
        <v>21</v>
      </c>
      <c r="N349" s="199" t="s">
        <v>43</v>
      </c>
      <c r="O349" s="41"/>
      <c r="P349" s="200">
        <f>O349*H349</f>
        <v>0</v>
      </c>
      <c r="Q349" s="200">
        <v>0</v>
      </c>
      <c r="R349" s="200">
        <f>Q349*H349</f>
        <v>0</v>
      </c>
      <c r="S349" s="200">
        <v>0</v>
      </c>
      <c r="T349" s="201">
        <f>S349*H349</f>
        <v>0</v>
      </c>
      <c r="AR349" s="23" t="s">
        <v>166</v>
      </c>
      <c r="AT349" s="23" t="s">
        <v>162</v>
      </c>
      <c r="AU349" s="23" t="s">
        <v>82</v>
      </c>
      <c r="AY349" s="23" t="s">
        <v>160</v>
      </c>
      <c r="BE349" s="202">
        <f>IF(N349="základní",J349,0)</f>
        <v>0</v>
      </c>
      <c r="BF349" s="202">
        <f>IF(N349="snížená",J349,0)</f>
        <v>0</v>
      </c>
      <c r="BG349" s="202">
        <f>IF(N349="zákl. přenesená",J349,0)</f>
        <v>0</v>
      </c>
      <c r="BH349" s="202">
        <f>IF(N349="sníž. přenesená",J349,0)</f>
        <v>0</v>
      </c>
      <c r="BI349" s="202">
        <f>IF(N349="nulová",J349,0)</f>
        <v>0</v>
      </c>
      <c r="BJ349" s="23" t="s">
        <v>80</v>
      </c>
      <c r="BK349" s="202">
        <f>ROUND(I349*H349,2)</f>
        <v>0</v>
      </c>
      <c r="BL349" s="23" t="s">
        <v>166</v>
      </c>
      <c r="BM349" s="23" t="s">
        <v>731</v>
      </c>
    </row>
    <row r="350" spans="2:65" s="1" customFormat="1" ht="13.5">
      <c r="B350" s="40"/>
      <c r="C350" s="62"/>
      <c r="D350" s="203" t="s">
        <v>167</v>
      </c>
      <c r="E350" s="62"/>
      <c r="F350" s="204" t="s">
        <v>729</v>
      </c>
      <c r="G350" s="62"/>
      <c r="H350" s="62"/>
      <c r="I350" s="162"/>
      <c r="J350" s="62"/>
      <c r="K350" s="62"/>
      <c r="L350" s="60"/>
      <c r="M350" s="205"/>
      <c r="N350" s="41"/>
      <c r="O350" s="41"/>
      <c r="P350" s="41"/>
      <c r="Q350" s="41"/>
      <c r="R350" s="41"/>
      <c r="S350" s="41"/>
      <c r="T350" s="77"/>
      <c r="AT350" s="23" t="s">
        <v>167</v>
      </c>
      <c r="AU350" s="23" t="s">
        <v>82</v>
      </c>
    </row>
    <row r="351" spans="2:65" s="1" customFormat="1" ht="40.5">
      <c r="B351" s="40"/>
      <c r="C351" s="62"/>
      <c r="D351" s="203" t="s">
        <v>686</v>
      </c>
      <c r="E351" s="62"/>
      <c r="F351" s="242" t="s">
        <v>732</v>
      </c>
      <c r="G351" s="62"/>
      <c r="H351" s="62"/>
      <c r="I351" s="162"/>
      <c r="J351" s="62"/>
      <c r="K351" s="62"/>
      <c r="L351" s="60"/>
      <c r="M351" s="205"/>
      <c r="N351" s="41"/>
      <c r="O351" s="41"/>
      <c r="P351" s="41"/>
      <c r="Q351" s="41"/>
      <c r="R351" s="41"/>
      <c r="S351" s="41"/>
      <c r="T351" s="77"/>
      <c r="AT351" s="23" t="s">
        <v>686</v>
      </c>
      <c r="AU351" s="23" t="s">
        <v>82</v>
      </c>
    </row>
    <row r="352" spans="2:65" s="1" customFormat="1" ht="25.5" customHeight="1">
      <c r="B352" s="40"/>
      <c r="C352" s="191" t="s">
        <v>733</v>
      </c>
      <c r="D352" s="191" t="s">
        <v>162</v>
      </c>
      <c r="E352" s="192" t="s">
        <v>734</v>
      </c>
      <c r="F352" s="193" t="s">
        <v>735</v>
      </c>
      <c r="G352" s="194" t="s">
        <v>235</v>
      </c>
      <c r="H352" s="195">
        <v>8.234</v>
      </c>
      <c r="I352" s="196"/>
      <c r="J352" s="197">
        <f>ROUND(I352*H352,2)</f>
        <v>0</v>
      </c>
      <c r="K352" s="193" t="s">
        <v>21</v>
      </c>
      <c r="L352" s="60"/>
      <c r="M352" s="198" t="s">
        <v>21</v>
      </c>
      <c r="N352" s="199" t="s">
        <v>43</v>
      </c>
      <c r="O352" s="41"/>
      <c r="P352" s="200">
        <f>O352*H352</f>
        <v>0</v>
      </c>
      <c r="Q352" s="200">
        <v>0</v>
      </c>
      <c r="R352" s="200">
        <f>Q352*H352</f>
        <v>0</v>
      </c>
      <c r="S352" s="200">
        <v>0</v>
      </c>
      <c r="T352" s="201">
        <f>S352*H352</f>
        <v>0</v>
      </c>
      <c r="AR352" s="23" t="s">
        <v>166</v>
      </c>
      <c r="AT352" s="23" t="s">
        <v>162</v>
      </c>
      <c r="AU352" s="23" t="s">
        <v>82</v>
      </c>
      <c r="AY352" s="23" t="s">
        <v>160</v>
      </c>
      <c r="BE352" s="202">
        <f>IF(N352="základní",J352,0)</f>
        <v>0</v>
      </c>
      <c r="BF352" s="202">
        <f>IF(N352="snížená",J352,0)</f>
        <v>0</v>
      </c>
      <c r="BG352" s="202">
        <f>IF(N352="zákl. přenesená",J352,0)</f>
        <v>0</v>
      </c>
      <c r="BH352" s="202">
        <f>IF(N352="sníž. přenesená",J352,0)</f>
        <v>0</v>
      </c>
      <c r="BI352" s="202">
        <f>IF(N352="nulová",J352,0)</f>
        <v>0</v>
      </c>
      <c r="BJ352" s="23" t="s">
        <v>80</v>
      </c>
      <c r="BK352" s="202">
        <f>ROUND(I352*H352,2)</f>
        <v>0</v>
      </c>
      <c r="BL352" s="23" t="s">
        <v>166</v>
      </c>
      <c r="BM352" s="23" t="s">
        <v>736</v>
      </c>
    </row>
    <row r="353" spans="2:65" s="1" customFormat="1" ht="13.5">
      <c r="B353" s="40"/>
      <c r="C353" s="62"/>
      <c r="D353" s="203" t="s">
        <v>167</v>
      </c>
      <c r="E353" s="62"/>
      <c r="F353" s="204" t="s">
        <v>735</v>
      </c>
      <c r="G353" s="62"/>
      <c r="H353" s="62"/>
      <c r="I353" s="162"/>
      <c r="J353" s="62"/>
      <c r="K353" s="62"/>
      <c r="L353" s="60"/>
      <c r="M353" s="205"/>
      <c r="N353" s="41"/>
      <c r="O353" s="41"/>
      <c r="P353" s="41"/>
      <c r="Q353" s="41"/>
      <c r="R353" s="41"/>
      <c r="S353" s="41"/>
      <c r="T353" s="77"/>
      <c r="AT353" s="23" t="s">
        <v>167</v>
      </c>
      <c r="AU353" s="23" t="s">
        <v>82</v>
      </c>
    </row>
    <row r="354" spans="2:65" s="11" customFormat="1" ht="13.5">
      <c r="B354" s="206"/>
      <c r="C354" s="207"/>
      <c r="D354" s="203" t="s">
        <v>177</v>
      </c>
      <c r="E354" s="208" t="s">
        <v>21</v>
      </c>
      <c r="F354" s="209" t="s">
        <v>737</v>
      </c>
      <c r="G354" s="207"/>
      <c r="H354" s="210">
        <v>8.234</v>
      </c>
      <c r="I354" s="211"/>
      <c r="J354" s="207"/>
      <c r="K354" s="207"/>
      <c r="L354" s="212"/>
      <c r="M354" s="213"/>
      <c r="N354" s="214"/>
      <c r="O354" s="214"/>
      <c r="P354" s="214"/>
      <c r="Q354" s="214"/>
      <c r="R354" s="214"/>
      <c r="S354" s="214"/>
      <c r="T354" s="215"/>
      <c r="AT354" s="216" t="s">
        <v>177</v>
      </c>
      <c r="AU354" s="216" t="s">
        <v>82</v>
      </c>
      <c r="AV354" s="11" t="s">
        <v>82</v>
      </c>
      <c r="AW354" s="11" t="s">
        <v>35</v>
      </c>
      <c r="AX354" s="11" t="s">
        <v>72</v>
      </c>
      <c r="AY354" s="216" t="s">
        <v>160</v>
      </c>
    </row>
    <row r="355" spans="2:65" s="12" customFormat="1" ht="13.5">
      <c r="B355" s="217"/>
      <c r="C355" s="218"/>
      <c r="D355" s="203" t="s">
        <v>177</v>
      </c>
      <c r="E355" s="219" t="s">
        <v>21</v>
      </c>
      <c r="F355" s="220" t="s">
        <v>179</v>
      </c>
      <c r="G355" s="218"/>
      <c r="H355" s="221">
        <v>8.234</v>
      </c>
      <c r="I355" s="222"/>
      <c r="J355" s="218"/>
      <c r="K355" s="218"/>
      <c r="L355" s="223"/>
      <c r="M355" s="224"/>
      <c r="N355" s="225"/>
      <c r="O355" s="225"/>
      <c r="P355" s="225"/>
      <c r="Q355" s="225"/>
      <c r="R355" s="225"/>
      <c r="S355" s="225"/>
      <c r="T355" s="226"/>
      <c r="AT355" s="227" t="s">
        <v>177</v>
      </c>
      <c r="AU355" s="227" t="s">
        <v>82</v>
      </c>
      <c r="AV355" s="12" t="s">
        <v>166</v>
      </c>
      <c r="AW355" s="12" t="s">
        <v>35</v>
      </c>
      <c r="AX355" s="12" t="s">
        <v>80</v>
      </c>
      <c r="AY355" s="227" t="s">
        <v>160</v>
      </c>
    </row>
    <row r="356" spans="2:65" s="10" customFormat="1" ht="29.85" customHeight="1">
      <c r="B356" s="175"/>
      <c r="C356" s="176"/>
      <c r="D356" s="177" t="s">
        <v>71</v>
      </c>
      <c r="E356" s="189" t="s">
        <v>738</v>
      </c>
      <c r="F356" s="189" t="s">
        <v>739</v>
      </c>
      <c r="G356" s="176"/>
      <c r="H356" s="176"/>
      <c r="I356" s="179"/>
      <c r="J356" s="190">
        <f>BK356</f>
        <v>0</v>
      </c>
      <c r="K356" s="176"/>
      <c r="L356" s="181"/>
      <c r="M356" s="182"/>
      <c r="N356" s="183"/>
      <c r="O356" s="183"/>
      <c r="P356" s="184">
        <f>SUM(P357:P508)</f>
        <v>0</v>
      </c>
      <c r="Q356" s="183"/>
      <c r="R356" s="184">
        <f>SUM(R357:R508)</f>
        <v>0</v>
      </c>
      <c r="S356" s="183"/>
      <c r="T356" s="185">
        <f>SUM(T357:T508)</f>
        <v>0</v>
      </c>
      <c r="AR356" s="186" t="s">
        <v>80</v>
      </c>
      <c r="AT356" s="187" t="s">
        <v>71</v>
      </c>
      <c r="AU356" s="187" t="s">
        <v>80</v>
      </c>
      <c r="AY356" s="186" t="s">
        <v>160</v>
      </c>
      <c r="BK356" s="188">
        <f>SUM(BK357:BK508)</f>
        <v>0</v>
      </c>
    </row>
    <row r="357" spans="2:65" s="1" customFormat="1" ht="25.5" customHeight="1">
      <c r="B357" s="40"/>
      <c r="C357" s="191" t="s">
        <v>351</v>
      </c>
      <c r="D357" s="191" t="s">
        <v>162</v>
      </c>
      <c r="E357" s="192" t="s">
        <v>740</v>
      </c>
      <c r="F357" s="193" t="s">
        <v>741</v>
      </c>
      <c r="G357" s="194" t="s">
        <v>289</v>
      </c>
      <c r="H357" s="195">
        <v>270</v>
      </c>
      <c r="I357" s="196"/>
      <c r="J357" s="197">
        <f>ROUND(I357*H357,2)</f>
        <v>0</v>
      </c>
      <c r="K357" s="193" t="s">
        <v>21</v>
      </c>
      <c r="L357" s="60"/>
      <c r="M357" s="198" t="s">
        <v>21</v>
      </c>
      <c r="N357" s="199" t="s">
        <v>43</v>
      </c>
      <c r="O357" s="41"/>
      <c r="P357" s="200">
        <f>O357*H357</f>
        <v>0</v>
      </c>
      <c r="Q357" s="200">
        <v>0</v>
      </c>
      <c r="R357" s="200">
        <f>Q357*H357</f>
        <v>0</v>
      </c>
      <c r="S357" s="200">
        <v>0</v>
      </c>
      <c r="T357" s="201">
        <f>S357*H357</f>
        <v>0</v>
      </c>
      <c r="AR357" s="23" t="s">
        <v>166</v>
      </c>
      <c r="AT357" s="23" t="s">
        <v>162</v>
      </c>
      <c r="AU357" s="23" t="s">
        <v>82</v>
      </c>
      <c r="AY357" s="23" t="s">
        <v>160</v>
      </c>
      <c r="BE357" s="202">
        <f>IF(N357="základní",J357,0)</f>
        <v>0</v>
      </c>
      <c r="BF357" s="202">
        <f>IF(N357="snížená",J357,0)</f>
        <v>0</v>
      </c>
      <c r="BG357" s="202">
        <f>IF(N357="zákl. přenesená",J357,0)</f>
        <v>0</v>
      </c>
      <c r="BH357" s="202">
        <f>IF(N357="sníž. přenesená",J357,0)</f>
        <v>0</v>
      </c>
      <c r="BI357" s="202">
        <f>IF(N357="nulová",J357,0)</f>
        <v>0</v>
      </c>
      <c r="BJ357" s="23" t="s">
        <v>80</v>
      </c>
      <c r="BK357" s="202">
        <f>ROUND(I357*H357,2)</f>
        <v>0</v>
      </c>
      <c r="BL357" s="23" t="s">
        <v>166</v>
      </c>
      <c r="BM357" s="23" t="s">
        <v>742</v>
      </c>
    </row>
    <row r="358" spans="2:65" s="1" customFormat="1" ht="13.5">
      <c r="B358" s="40"/>
      <c r="C358" s="62"/>
      <c r="D358" s="203" t="s">
        <v>167</v>
      </c>
      <c r="E358" s="62"/>
      <c r="F358" s="204" t="s">
        <v>741</v>
      </c>
      <c r="G358" s="62"/>
      <c r="H358" s="62"/>
      <c r="I358" s="162"/>
      <c r="J358" s="62"/>
      <c r="K358" s="62"/>
      <c r="L358" s="60"/>
      <c r="M358" s="205"/>
      <c r="N358" s="41"/>
      <c r="O358" s="41"/>
      <c r="P358" s="41"/>
      <c r="Q358" s="41"/>
      <c r="R358" s="41"/>
      <c r="S358" s="41"/>
      <c r="T358" s="77"/>
      <c r="AT358" s="23" t="s">
        <v>167</v>
      </c>
      <c r="AU358" s="23" t="s">
        <v>82</v>
      </c>
    </row>
    <row r="359" spans="2:65" s="1" customFormat="1" ht="25.5" customHeight="1">
      <c r="B359" s="40"/>
      <c r="C359" s="191" t="s">
        <v>743</v>
      </c>
      <c r="D359" s="191" t="s">
        <v>162</v>
      </c>
      <c r="E359" s="192" t="s">
        <v>744</v>
      </c>
      <c r="F359" s="193" t="s">
        <v>745</v>
      </c>
      <c r="G359" s="194" t="s">
        <v>289</v>
      </c>
      <c r="H359" s="195">
        <v>186</v>
      </c>
      <c r="I359" s="196"/>
      <c r="J359" s="197">
        <f>ROUND(I359*H359,2)</f>
        <v>0</v>
      </c>
      <c r="K359" s="193" t="s">
        <v>21</v>
      </c>
      <c r="L359" s="60"/>
      <c r="M359" s="198" t="s">
        <v>21</v>
      </c>
      <c r="N359" s="199" t="s">
        <v>43</v>
      </c>
      <c r="O359" s="41"/>
      <c r="P359" s="200">
        <f>O359*H359</f>
        <v>0</v>
      </c>
      <c r="Q359" s="200">
        <v>0</v>
      </c>
      <c r="R359" s="200">
        <f>Q359*H359</f>
        <v>0</v>
      </c>
      <c r="S359" s="200">
        <v>0</v>
      </c>
      <c r="T359" s="201">
        <f>S359*H359</f>
        <v>0</v>
      </c>
      <c r="AR359" s="23" t="s">
        <v>166</v>
      </c>
      <c r="AT359" s="23" t="s">
        <v>162</v>
      </c>
      <c r="AU359" s="23" t="s">
        <v>82</v>
      </c>
      <c r="AY359" s="23" t="s">
        <v>160</v>
      </c>
      <c r="BE359" s="202">
        <f>IF(N359="základní",J359,0)</f>
        <v>0</v>
      </c>
      <c r="BF359" s="202">
        <f>IF(N359="snížená",J359,0)</f>
        <v>0</v>
      </c>
      <c r="BG359" s="202">
        <f>IF(N359="zákl. přenesená",J359,0)</f>
        <v>0</v>
      </c>
      <c r="BH359" s="202">
        <f>IF(N359="sníž. přenesená",J359,0)</f>
        <v>0</v>
      </c>
      <c r="BI359" s="202">
        <f>IF(N359="nulová",J359,0)</f>
        <v>0</v>
      </c>
      <c r="BJ359" s="23" t="s">
        <v>80</v>
      </c>
      <c r="BK359" s="202">
        <f>ROUND(I359*H359,2)</f>
        <v>0</v>
      </c>
      <c r="BL359" s="23" t="s">
        <v>166</v>
      </c>
      <c r="BM359" s="23" t="s">
        <v>746</v>
      </c>
    </row>
    <row r="360" spans="2:65" s="1" customFormat="1" ht="27">
      <c r="B360" s="40"/>
      <c r="C360" s="62"/>
      <c r="D360" s="203" t="s">
        <v>167</v>
      </c>
      <c r="E360" s="62"/>
      <c r="F360" s="204" t="s">
        <v>745</v>
      </c>
      <c r="G360" s="62"/>
      <c r="H360" s="62"/>
      <c r="I360" s="162"/>
      <c r="J360" s="62"/>
      <c r="K360" s="62"/>
      <c r="L360" s="60"/>
      <c r="M360" s="205"/>
      <c r="N360" s="41"/>
      <c r="O360" s="41"/>
      <c r="P360" s="41"/>
      <c r="Q360" s="41"/>
      <c r="R360" s="41"/>
      <c r="S360" s="41"/>
      <c r="T360" s="77"/>
      <c r="AT360" s="23" t="s">
        <v>167</v>
      </c>
      <c r="AU360" s="23" t="s">
        <v>82</v>
      </c>
    </row>
    <row r="361" spans="2:65" s="1" customFormat="1" ht="16.5" customHeight="1">
      <c r="B361" s="40"/>
      <c r="C361" s="191" t="s">
        <v>354</v>
      </c>
      <c r="D361" s="191" t="s">
        <v>162</v>
      </c>
      <c r="E361" s="192" t="s">
        <v>747</v>
      </c>
      <c r="F361" s="193" t="s">
        <v>748</v>
      </c>
      <c r="G361" s="194" t="s">
        <v>289</v>
      </c>
      <c r="H361" s="195">
        <v>8</v>
      </c>
      <c r="I361" s="196"/>
      <c r="J361" s="197">
        <f>ROUND(I361*H361,2)</f>
        <v>0</v>
      </c>
      <c r="K361" s="193" t="s">
        <v>21</v>
      </c>
      <c r="L361" s="60"/>
      <c r="M361" s="198" t="s">
        <v>21</v>
      </c>
      <c r="N361" s="199" t="s">
        <v>43</v>
      </c>
      <c r="O361" s="41"/>
      <c r="P361" s="200">
        <f>O361*H361</f>
        <v>0</v>
      </c>
      <c r="Q361" s="200">
        <v>0</v>
      </c>
      <c r="R361" s="200">
        <f>Q361*H361</f>
        <v>0</v>
      </c>
      <c r="S361" s="200">
        <v>0</v>
      </c>
      <c r="T361" s="201">
        <f>S361*H361</f>
        <v>0</v>
      </c>
      <c r="AR361" s="23" t="s">
        <v>166</v>
      </c>
      <c r="AT361" s="23" t="s">
        <v>162</v>
      </c>
      <c r="AU361" s="23" t="s">
        <v>82</v>
      </c>
      <c r="AY361" s="23" t="s">
        <v>160</v>
      </c>
      <c r="BE361" s="202">
        <f>IF(N361="základní",J361,0)</f>
        <v>0</v>
      </c>
      <c r="BF361" s="202">
        <f>IF(N361="snížená",J361,0)</f>
        <v>0</v>
      </c>
      <c r="BG361" s="202">
        <f>IF(N361="zákl. přenesená",J361,0)</f>
        <v>0</v>
      </c>
      <c r="BH361" s="202">
        <f>IF(N361="sníž. přenesená",J361,0)</f>
        <v>0</v>
      </c>
      <c r="BI361" s="202">
        <f>IF(N361="nulová",J361,0)</f>
        <v>0</v>
      </c>
      <c r="BJ361" s="23" t="s">
        <v>80</v>
      </c>
      <c r="BK361" s="202">
        <f>ROUND(I361*H361,2)</f>
        <v>0</v>
      </c>
      <c r="BL361" s="23" t="s">
        <v>166</v>
      </c>
      <c r="BM361" s="23" t="s">
        <v>749</v>
      </c>
    </row>
    <row r="362" spans="2:65" s="1" customFormat="1" ht="13.5">
      <c r="B362" s="40"/>
      <c r="C362" s="62"/>
      <c r="D362" s="203" t="s">
        <v>167</v>
      </c>
      <c r="E362" s="62"/>
      <c r="F362" s="204" t="s">
        <v>748</v>
      </c>
      <c r="G362" s="62"/>
      <c r="H362" s="62"/>
      <c r="I362" s="162"/>
      <c r="J362" s="62"/>
      <c r="K362" s="62"/>
      <c r="L362" s="60"/>
      <c r="M362" s="205"/>
      <c r="N362" s="41"/>
      <c r="O362" s="41"/>
      <c r="P362" s="41"/>
      <c r="Q362" s="41"/>
      <c r="R362" s="41"/>
      <c r="S362" s="41"/>
      <c r="T362" s="77"/>
      <c r="AT362" s="23" t="s">
        <v>167</v>
      </c>
      <c r="AU362" s="23" t="s">
        <v>82</v>
      </c>
    </row>
    <row r="363" spans="2:65" s="1" customFormat="1" ht="16.5" customHeight="1">
      <c r="B363" s="40"/>
      <c r="C363" s="228" t="s">
        <v>750</v>
      </c>
      <c r="D363" s="228" t="s">
        <v>232</v>
      </c>
      <c r="E363" s="229" t="s">
        <v>751</v>
      </c>
      <c r="F363" s="230" t="s">
        <v>752</v>
      </c>
      <c r="G363" s="231" t="s">
        <v>289</v>
      </c>
      <c r="H363" s="232">
        <v>8</v>
      </c>
      <c r="I363" s="233"/>
      <c r="J363" s="234">
        <f>ROUND(I363*H363,2)</f>
        <v>0</v>
      </c>
      <c r="K363" s="230" t="s">
        <v>21</v>
      </c>
      <c r="L363" s="235"/>
      <c r="M363" s="236" t="s">
        <v>21</v>
      </c>
      <c r="N363" s="237" t="s">
        <v>43</v>
      </c>
      <c r="O363" s="41"/>
      <c r="P363" s="200">
        <f>O363*H363</f>
        <v>0</v>
      </c>
      <c r="Q363" s="200">
        <v>0</v>
      </c>
      <c r="R363" s="200">
        <f>Q363*H363</f>
        <v>0</v>
      </c>
      <c r="S363" s="200">
        <v>0</v>
      </c>
      <c r="T363" s="201">
        <f>S363*H363</f>
        <v>0</v>
      </c>
      <c r="AR363" s="23" t="s">
        <v>176</v>
      </c>
      <c r="AT363" s="23" t="s">
        <v>232</v>
      </c>
      <c r="AU363" s="23" t="s">
        <v>82</v>
      </c>
      <c r="AY363" s="23" t="s">
        <v>160</v>
      </c>
      <c r="BE363" s="202">
        <f>IF(N363="základní",J363,0)</f>
        <v>0</v>
      </c>
      <c r="BF363" s="202">
        <f>IF(N363="snížená",J363,0)</f>
        <v>0</v>
      </c>
      <c r="BG363" s="202">
        <f>IF(N363="zákl. přenesená",J363,0)</f>
        <v>0</v>
      </c>
      <c r="BH363" s="202">
        <f>IF(N363="sníž. přenesená",J363,0)</f>
        <v>0</v>
      </c>
      <c r="BI363" s="202">
        <f>IF(N363="nulová",J363,0)</f>
        <v>0</v>
      </c>
      <c r="BJ363" s="23" t="s">
        <v>80</v>
      </c>
      <c r="BK363" s="202">
        <f>ROUND(I363*H363,2)</f>
        <v>0</v>
      </c>
      <c r="BL363" s="23" t="s">
        <v>166</v>
      </c>
      <c r="BM363" s="23" t="s">
        <v>753</v>
      </c>
    </row>
    <row r="364" spans="2:65" s="1" customFormat="1" ht="13.5">
      <c r="B364" s="40"/>
      <c r="C364" s="62"/>
      <c r="D364" s="203" t="s">
        <v>167</v>
      </c>
      <c r="E364" s="62"/>
      <c r="F364" s="204" t="s">
        <v>752</v>
      </c>
      <c r="G364" s="62"/>
      <c r="H364" s="62"/>
      <c r="I364" s="162"/>
      <c r="J364" s="62"/>
      <c r="K364" s="62"/>
      <c r="L364" s="60"/>
      <c r="M364" s="205"/>
      <c r="N364" s="41"/>
      <c r="O364" s="41"/>
      <c r="P364" s="41"/>
      <c r="Q364" s="41"/>
      <c r="R364" s="41"/>
      <c r="S364" s="41"/>
      <c r="T364" s="77"/>
      <c r="AT364" s="23" t="s">
        <v>167</v>
      </c>
      <c r="AU364" s="23" t="s">
        <v>82</v>
      </c>
    </row>
    <row r="365" spans="2:65" s="1" customFormat="1" ht="25.5" customHeight="1">
      <c r="B365" s="40"/>
      <c r="C365" s="191" t="s">
        <v>360</v>
      </c>
      <c r="D365" s="191" t="s">
        <v>162</v>
      </c>
      <c r="E365" s="192" t="s">
        <v>754</v>
      </c>
      <c r="F365" s="193" t="s">
        <v>755</v>
      </c>
      <c r="G365" s="194" t="s">
        <v>289</v>
      </c>
      <c r="H365" s="195">
        <v>78</v>
      </c>
      <c r="I365" s="196"/>
      <c r="J365" s="197">
        <f>ROUND(I365*H365,2)</f>
        <v>0</v>
      </c>
      <c r="K365" s="193" t="s">
        <v>21</v>
      </c>
      <c r="L365" s="60"/>
      <c r="M365" s="198" t="s">
        <v>21</v>
      </c>
      <c r="N365" s="199" t="s">
        <v>43</v>
      </c>
      <c r="O365" s="41"/>
      <c r="P365" s="200">
        <f>O365*H365</f>
        <v>0</v>
      </c>
      <c r="Q365" s="200">
        <v>0</v>
      </c>
      <c r="R365" s="200">
        <f>Q365*H365</f>
        <v>0</v>
      </c>
      <c r="S365" s="200">
        <v>0</v>
      </c>
      <c r="T365" s="201">
        <f>S365*H365</f>
        <v>0</v>
      </c>
      <c r="AR365" s="23" t="s">
        <v>166</v>
      </c>
      <c r="AT365" s="23" t="s">
        <v>162</v>
      </c>
      <c r="AU365" s="23" t="s">
        <v>82</v>
      </c>
      <c r="AY365" s="23" t="s">
        <v>160</v>
      </c>
      <c r="BE365" s="202">
        <f>IF(N365="základní",J365,0)</f>
        <v>0</v>
      </c>
      <c r="BF365" s="202">
        <f>IF(N365="snížená",J365,0)</f>
        <v>0</v>
      </c>
      <c r="BG365" s="202">
        <f>IF(N365="zákl. přenesená",J365,0)</f>
        <v>0</v>
      </c>
      <c r="BH365" s="202">
        <f>IF(N365="sníž. přenesená",J365,0)</f>
        <v>0</v>
      </c>
      <c r="BI365" s="202">
        <f>IF(N365="nulová",J365,0)</f>
        <v>0</v>
      </c>
      <c r="BJ365" s="23" t="s">
        <v>80</v>
      </c>
      <c r="BK365" s="202">
        <f>ROUND(I365*H365,2)</f>
        <v>0</v>
      </c>
      <c r="BL365" s="23" t="s">
        <v>166</v>
      </c>
      <c r="BM365" s="23" t="s">
        <v>756</v>
      </c>
    </row>
    <row r="366" spans="2:65" s="1" customFormat="1" ht="13.5">
      <c r="B366" s="40"/>
      <c r="C366" s="62"/>
      <c r="D366" s="203" t="s">
        <v>167</v>
      </c>
      <c r="E366" s="62"/>
      <c r="F366" s="204" t="s">
        <v>755</v>
      </c>
      <c r="G366" s="62"/>
      <c r="H366" s="62"/>
      <c r="I366" s="162"/>
      <c r="J366" s="62"/>
      <c r="K366" s="62"/>
      <c r="L366" s="60"/>
      <c r="M366" s="205"/>
      <c r="N366" s="41"/>
      <c r="O366" s="41"/>
      <c r="P366" s="41"/>
      <c r="Q366" s="41"/>
      <c r="R366" s="41"/>
      <c r="S366" s="41"/>
      <c r="T366" s="77"/>
      <c r="AT366" s="23" t="s">
        <v>167</v>
      </c>
      <c r="AU366" s="23" t="s">
        <v>82</v>
      </c>
    </row>
    <row r="367" spans="2:65" s="1" customFormat="1" ht="16.5" customHeight="1">
      <c r="B367" s="40"/>
      <c r="C367" s="228" t="s">
        <v>757</v>
      </c>
      <c r="D367" s="228" t="s">
        <v>232</v>
      </c>
      <c r="E367" s="229" t="s">
        <v>758</v>
      </c>
      <c r="F367" s="230" t="s">
        <v>759</v>
      </c>
      <c r="G367" s="231" t="s">
        <v>289</v>
      </c>
      <c r="H367" s="232">
        <v>78</v>
      </c>
      <c r="I367" s="233"/>
      <c r="J367" s="234">
        <f>ROUND(I367*H367,2)</f>
        <v>0</v>
      </c>
      <c r="K367" s="230" t="s">
        <v>21</v>
      </c>
      <c r="L367" s="235"/>
      <c r="M367" s="236" t="s">
        <v>21</v>
      </c>
      <c r="N367" s="237" t="s">
        <v>43</v>
      </c>
      <c r="O367" s="41"/>
      <c r="P367" s="200">
        <f>O367*H367</f>
        <v>0</v>
      </c>
      <c r="Q367" s="200">
        <v>0</v>
      </c>
      <c r="R367" s="200">
        <f>Q367*H367</f>
        <v>0</v>
      </c>
      <c r="S367" s="200">
        <v>0</v>
      </c>
      <c r="T367" s="201">
        <f>S367*H367</f>
        <v>0</v>
      </c>
      <c r="AR367" s="23" t="s">
        <v>176</v>
      </c>
      <c r="AT367" s="23" t="s">
        <v>232</v>
      </c>
      <c r="AU367" s="23" t="s">
        <v>82</v>
      </c>
      <c r="AY367" s="23" t="s">
        <v>160</v>
      </c>
      <c r="BE367" s="202">
        <f>IF(N367="základní",J367,0)</f>
        <v>0</v>
      </c>
      <c r="BF367" s="202">
        <f>IF(N367="snížená",J367,0)</f>
        <v>0</v>
      </c>
      <c r="BG367" s="202">
        <f>IF(N367="zákl. přenesená",J367,0)</f>
        <v>0</v>
      </c>
      <c r="BH367" s="202">
        <f>IF(N367="sníž. přenesená",J367,0)</f>
        <v>0</v>
      </c>
      <c r="BI367" s="202">
        <f>IF(N367="nulová",J367,0)</f>
        <v>0</v>
      </c>
      <c r="BJ367" s="23" t="s">
        <v>80</v>
      </c>
      <c r="BK367" s="202">
        <f>ROUND(I367*H367,2)</f>
        <v>0</v>
      </c>
      <c r="BL367" s="23" t="s">
        <v>166</v>
      </c>
      <c r="BM367" s="23" t="s">
        <v>760</v>
      </c>
    </row>
    <row r="368" spans="2:65" s="1" customFormat="1" ht="13.5">
      <c r="B368" s="40"/>
      <c r="C368" s="62"/>
      <c r="D368" s="203" t="s">
        <v>167</v>
      </c>
      <c r="E368" s="62"/>
      <c r="F368" s="204" t="s">
        <v>759</v>
      </c>
      <c r="G368" s="62"/>
      <c r="H368" s="62"/>
      <c r="I368" s="162"/>
      <c r="J368" s="62"/>
      <c r="K368" s="62"/>
      <c r="L368" s="60"/>
      <c r="M368" s="205"/>
      <c r="N368" s="41"/>
      <c r="O368" s="41"/>
      <c r="P368" s="41"/>
      <c r="Q368" s="41"/>
      <c r="R368" s="41"/>
      <c r="S368" s="41"/>
      <c r="T368" s="77"/>
      <c r="AT368" s="23" t="s">
        <v>167</v>
      </c>
      <c r="AU368" s="23" t="s">
        <v>82</v>
      </c>
    </row>
    <row r="369" spans="2:65" s="1" customFormat="1" ht="16.5" customHeight="1">
      <c r="B369" s="40"/>
      <c r="C369" s="191" t="s">
        <v>363</v>
      </c>
      <c r="D369" s="191" t="s">
        <v>162</v>
      </c>
      <c r="E369" s="192" t="s">
        <v>761</v>
      </c>
      <c r="F369" s="193" t="s">
        <v>762</v>
      </c>
      <c r="G369" s="194" t="s">
        <v>289</v>
      </c>
      <c r="H369" s="195">
        <v>1</v>
      </c>
      <c r="I369" s="196"/>
      <c r="J369" s="197">
        <f>ROUND(I369*H369,2)</f>
        <v>0</v>
      </c>
      <c r="K369" s="193" t="s">
        <v>21</v>
      </c>
      <c r="L369" s="60"/>
      <c r="M369" s="198" t="s">
        <v>21</v>
      </c>
      <c r="N369" s="199" t="s">
        <v>43</v>
      </c>
      <c r="O369" s="41"/>
      <c r="P369" s="200">
        <f>O369*H369</f>
        <v>0</v>
      </c>
      <c r="Q369" s="200">
        <v>0</v>
      </c>
      <c r="R369" s="200">
        <f>Q369*H369</f>
        <v>0</v>
      </c>
      <c r="S369" s="200">
        <v>0</v>
      </c>
      <c r="T369" s="201">
        <f>S369*H369</f>
        <v>0</v>
      </c>
      <c r="AR369" s="23" t="s">
        <v>166</v>
      </c>
      <c r="AT369" s="23" t="s">
        <v>162</v>
      </c>
      <c r="AU369" s="23" t="s">
        <v>82</v>
      </c>
      <c r="AY369" s="23" t="s">
        <v>160</v>
      </c>
      <c r="BE369" s="202">
        <f>IF(N369="základní",J369,0)</f>
        <v>0</v>
      </c>
      <c r="BF369" s="202">
        <f>IF(N369="snížená",J369,0)</f>
        <v>0</v>
      </c>
      <c r="BG369" s="202">
        <f>IF(N369="zákl. přenesená",J369,0)</f>
        <v>0</v>
      </c>
      <c r="BH369" s="202">
        <f>IF(N369="sníž. přenesená",J369,0)</f>
        <v>0</v>
      </c>
      <c r="BI369" s="202">
        <f>IF(N369="nulová",J369,0)</f>
        <v>0</v>
      </c>
      <c r="BJ369" s="23" t="s">
        <v>80</v>
      </c>
      <c r="BK369" s="202">
        <f>ROUND(I369*H369,2)</f>
        <v>0</v>
      </c>
      <c r="BL369" s="23" t="s">
        <v>166</v>
      </c>
      <c r="BM369" s="23" t="s">
        <v>763</v>
      </c>
    </row>
    <row r="370" spans="2:65" s="1" customFormat="1" ht="13.5">
      <c r="B370" s="40"/>
      <c r="C370" s="62"/>
      <c r="D370" s="203" t="s">
        <v>167</v>
      </c>
      <c r="E370" s="62"/>
      <c r="F370" s="204" t="s">
        <v>762</v>
      </c>
      <c r="G370" s="62"/>
      <c r="H370" s="62"/>
      <c r="I370" s="162"/>
      <c r="J370" s="62"/>
      <c r="K370" s="62"/>
      <c r="L370" s="60"/>
      <c r="M370" s="205"/>
      <c r="N370" s="41"/>
      <c r="O370" s="41"/>
      <c r="P370" s="41"/>
      <c r="Q370" s="41"/>
      <c r="R370" s="41"/>
      <c r="S370" s="41"/>
      <c r="T370" s="77"/>
      <c r="AT370" s="23" t="s">
        <v>167</v>
      </c>
      <c r="AU370" s="23" t="s">
        <v>82</v>
      </c>
    </row>
    <row r="371" spans="2:65" s="1" customFormat="1" ht="16.5" customHeight="1">
      <c r="B371" s="40"/>
      <c r="C371" s="228" t="s">
        <v>764</v>
      </c>
      <c r="D371" s="228" t="s">
        <v>232</v>
      </c>
      <c r="E371" s="229" t="s">
        <v>765</v>
      </c>
      <c r="F371" s="230" t="s">
        <v>766</v>
      </c>
      <c r="G371" s="231" t="s">
        <v>289</v>
      </c>
      <c r="H371" s="232">
        <v>1</v>
      </c>
      <c r="I371" s="233"/>
      <c r="J371" s="234">
        <f>ROUND(I371*H371,2)</f>
        <v>0</v>
      </c>
      <c r="K371" s="230" t="s">
        <v>21</v>
      </c>
      <c r="L371" s="235"/>
      <c r="M371" s="236" t="s">
        <v>21</v>
      </c>
      <c r="N371" s="237" t="s">
        <v>43</v>
      </c>
      <c r="O371" s="41"/>
      <c r="P371" s="200">
        <f>O371*H371</f>
        <v>0</v>
      </c>
      <c r="Q371" s="200">
        <v>0</v>
      </c>
      <c r="R371" s="200">
        <f>Q371*H371</f>
        <v>0</v>
      </c>
      <c r="S371" s="200">
        <v>0</v>
      </c>
      <c r="T371" s="201">
        <f>S371*H371</f>
        <v>0</v>
      </c>
      <c r="AR371" s="23" t="s">
        <v>176</v>
      </c>
      <c r="AT371" s="23" t="s">
        <v>232</v>
      </c>
      <c r="AU371" s="23" t="s">
        <v>82</v>
      </c>
      <c r="AY371" s="23" t="s">
        <v>160</v>
      </c>
      <c r="BE371" s="202">
        <f>IF(N371="základní",J371,0)</f>
        <v>0</v>
      </c>
      <c r="BF371" s="202">
        <f>IF(N371="snížená",J371,0)</f>
        <v>0</v>
      </c>
      <c r="BG371" s="202">
        <f>IF(N371="zákl. přenesená",J371,0)</f>
        <v>0</v>
      </c>
      <c r="BH371" s="202">
        <f>IF(N371="sníž. přenesená",J371,0)</f>
        <v>0</v>
      </c>
      <c r="BI371" s="202">
        <f>IF(N371="nulová",J371,0)</f>
        <v>0</v>
      </c>
      <c r="BJ371" s="23" t="s">
        <v>80</v>
      </c>
      <c r="BK371" s="202">
        <f>ROUND(I371*H371,2)</f>
        <v>0</v>
      </c>
      <c r="BL371" s="23" t="s">
        <v>166</v>
      </c>
      <c r="BM371" s="23" t="s">
        <v>767</v>
      </c>
    </row>
    <row r="372" spans="2:65" s="1" customFormat="1" ht="13.5">
      <c r="B372" s="40"/>
      <c r="C372" s="62"/>
      <c r="D372" s="203" t="s">
        <v>167</v>
      </c>
      <c r="E372" s="62"/>
      <c r="F372" s="204" t="s">
        <v>766</v>
      </c>
      <c r="G372" s="62"/>
      <c r="H372" s="62"/>
      <c r="I372" s="162"/>
      <c r="J372" s="62"/>
      <c r="K372" s="62"/>
      <c r="L372" s="60"/>
      <c r="M372" s="205"/>
      <c r="N372" s="41"/>
      <c r="O372" s="41"/>
      <c r="P372" s="41"/>
      <c r="Q372" s="41"/>
      <c r="R372" s="41"/>
      <c r="S372" s="41"/>
      <c r="T372" s="77"/>
      <c r="AT372" s="23" t="s">
        <v>167</v>
      </c>
      <c r="AU372" s="23" t="s">
        <v>82</v>
      </c>
    </row>
    <row r="373" spans="2:65" s="1" customFormat="1" ht="25.5" customHeight="1">
      <c r="B373" s="40"/>
      <c r="C373" s="191" t="s">
        <v>367</v>
      </c>
      <c r="D373" s="191" t="s">
        <v>162</v>
      </c>
      <c r="E373" s="192" t="s">
        <v>768</v>
      </c>
      <c r="F373" s="193" t="s">
        <v>769</v>
      </c>
      <c r="G373" s="194" t="s">
        <v>289</v>
      </c>
      <c r="H373" s="195">
        <v>24</v>
      </c>
      <c r="I373" s="196"/>
      <c r="J373" s="197">
        <f>ROUND(I373*H373,2)</f>
        <v>0</v>
      </c>
      <c r="K373" s="193" t="s">
        <v>21</v>
      </c>
      <c r="L373" s="60"/>
      <c r="M373" s="198" t="s">
        <v>21</v>
      </c>
      <c r="N373" s="199" t="s">
        <v>43</v>
      </c>
      <c r="O373" s="41"/>
      <c r="P373" s="200">
        <f>O373*H373</f>
        <v>0</v>
      </c>
      <c r="Q373" s="200">
        <v>0</v>
      </c>
      <c r="R373" s="200">
        <f>Q373*H373</f>
        <v>0</v>
      </c>
      <c r="S373" s="200">
        <v>0</v>
      </c>
      <c r="T373" s="201">
        <f>S373*H373</f>
        <v>0</v>
      </c>
      <c r="AR373" s="23" t="s">
        <v>166</v>
      </c>
      <c r="AT373" s="23" t="s">
        <v>162</v>
      </c>
      <c r="AU373" s="23" t="s">
        <v>82</v>
      </c>
      <c r="AY373" s="23" t="s">
        <v>160</v>
      </c>
      <c r="BE373" s="202">
        <f>IF(N373="základní",J373,0)</f>
        <v>0</v>
      </c>
      <c r="BF373" s="202">
        <f>IF(N373="snížená",J373,0)</f>
        <v>0</v>
      </c>
      <c r="BG373" s="202">
        <f>IF(N373="zákl. přenesená",J373,0)</f>
        <v>0</v>
      </c>
      <c r="BH373" s="202">
        <f>IF(N373="sníž. přenesená",J373,0)</f>
        <v>0</v>
      </c>
      <c r="BI373" s="202">
        <f>IF(N373="nulová",J373,0)</f>
        <v>0</v>
      </c>
      <c r="BJ373" s="23" t="s">
        <v>80</v>
      </c>
      <c r="BK373" s="202">
        <f>ROUND(I373*H373,2)</f>
        <v>0</v>
      </c>
      <c r="BL373" s="23" t="s">
        <v>166</v>
      </c>
      <c r="BM373" s="23" t="s">
        <v>770</v>
      </c>
    </row>
    <row r="374" spans="2:65" s="1" customFormat="1" ht="13.5">
      <c r="B374" s="40"/>
      <c r="C374" s="62"/>
      <c r="D374" s="203" t="s">
        <v>167</v>
      </c>
      <c r="E374" s="62"/>
      <c r="F374" s="204" t="s">
        <v>769</v>
      </c>
      <c r="G374" s="62"/>
      <c r="H374" s="62"/>
      <c r="I374" s="162"/>
      <c r="J374" s="62"/>
      <c r="K374" s="62"/>
      <c r="L374" s="60"/>
      <c r="M374" s="205"/>
      <c r="N374" s="41"/>
      <c r="O374" s="41"/>
      <c r="P374" s="41"/>
      <c r="Q374" s="41"/>
      <c r="R374" s="41"/>
      <c r="S374" s="41"/>
      <c r="T374" s="77"/>
      <c r="AT374" s="23" t="s">
        <v>167</v>
      </c>
      <c r="AU374" s="23" t="s">
        <v>82</v>
      </c>
    </row>
    <row r="375" spans="2:65" s="1" customFormat="1" ht="25.5" customHeight="1">
      <c r="B375" s="40"/>
      <c r="C375" s="228" t="s">
        <v>771</v>
      </c>
      <c r="D375" s="228" t="s">
        <v>232</v>
      </c>
      <c r="E375" s="229" t="s">
        <v>772</v>
      </c>
      <c r="F375" s="230" t="s">
        <v>773</v>
      </c>
      <c r="G375" s="231" t="s">
        <v>289</v>
      </c>
      <c r="H375" s="232">
        <v>24</v>
      </c>
      <c r="I375" s="233"/>
      <c r="J375" s="234">
        <f>ROUND(I375*H375,2)</f>
        <v>0</v>
      </c>
      <c r="K375" s="230" t="s">
        <v>21</v>
      </c>
      <c r="L375" s="235"/>
      <c r="M375" s="236" t="s">
        <v>21</v>
      </c>
      <c r="N375" s="237" t="s">
        <v>43</v>
      </c>
      <c r="O375" s="41"/>
      <c r="P375" s="200">
        <f>O375*H375</f>
        <v>0</v>
      </c>
      <c r="Q375" s="200">
        <v>0</v>
      </c>
      <c r="R375" s="200">
        <f>Q375*H375</f>
        <v>0</v>
      </c>
      <c r="S375" s="200">
        <v>0</v>
      </c>
      <c r="T375" s="201">
        <f>S375*H375</f>
        <v>0</v>
      </c>
      <c r="AR375" s="23" t="s">
        <v>176</v>
      </c>
      <c r="AT375" s="23" t="s">
        <v>232</v>
      </c>
      <c r="AU375" s="23" t="s">
        <v>82</v>
      </c>
      <c r="AY375" s="23" t="s">
        <v>160</v>
      </c>
      <c r="BE375" s="202">
        <f>IF(N375="základní",J375,0)</f>
        <v>0</v>
      </c>
      <c r="BF375" s="202">
        <f>IF(N375="snížená",J375,0)</f>
        <v>0</v>
      </c>
      <c r="BG375" s="202">
        <f>IF(N375="zákl. přenesená",J375,0)</f>
        <v>0</v>
      </c>
      <c r="BH375" s="202">
        <f>IF(N375="sníž. přenesená",J375,0)</f>
        <v>0</v>
      </c>
      <c r="BI375" s="202">
        <f>IF(N375="nulová",J375,0)</f>
        <v>0</v>
      </c>
      <c r="BJ375" s="23" t="s">
        <v>80</v>
      </c>
      <c r="BK375" s="202">
        <f>ROUND(I375*H375,2)</f>
        <v>0</v>
      </c>
      <c r="BL375" s="23" t="s">
        <v>166</v>
      </c>
      <c r="BM375" s="23" t="s">
        <v>774</v>
      </c>
    </row>
    <row r="376" spans="2:65" s="1" customFormat="1" ht="13.5">
      <c r="B376" s="40"/>
      <c r="C376" s="62"/>
      <c r="D376" s="203" t="s">
        <v>167</v>
      </c>
      <c r="E376" s="62"/>
      <c r="F376" s="204" t="s">
        <v>773</v>
      </c>
      <c r="G376" s="62"/>
      <c r="H376" s="62"/>
      <c r="I376" s="162"/>
      <c r="J376" s="62"/>
      <c r="K376" s="62"/>
      <c r="L376" s="60"/>
      <c r="M376" s="205"/>
      <c r="N376" s="41"/>
      <c r="O376" s="41"/>
      <c r="P376" s="41"/>
      <c r="Q376" s="41"/>
      <c r="R376" s="41"/>
      <c r="S376" s="41"/>
      <c r="T376" s="77"/>
      <c r="AT376" s="23" t="s">
        <v>167</v>
      </c>
      <c r="AU376" s="23" t="s">
        <v>82</v>
      </c>
    </row>
    <row r="377" spans="2:65" s="1" customFormat="1" ht="16.5" customHeight="1">
      <c r="B377" s="40"/>
      <c r="C377" s="191" t="s">
        <v>372</v>
      </c>
      <c r="D377" s="191" t="s">
        <v>162</v>
      </c>
      <c r="E377" s="192" t="s">
        <v>775</v>
      </c>
      <c r="F377" s="193" t="s">
        <v>776</v>
      </c>
      <c r="G377" s="194" t="s">
        <v>289</v>
      </c>
      <c r="H377" s="195">
        <v>13</v>
      </c>
      <c r="I377" s="196"/>
      <c r="J377" s="197">
        <f>ROUND(I377*H377,2)</f>
        <v>0</v>
      </c>
      <c r="K377" s="193" t="s">
        <v>21</v>
      </c>
      <c r="L377" s="60"/>
      <c r="M377" s="198" t="s">
        <v>21</v>
      </c>
      <c r="N377" s="199" t="s">
        <v>43</v>
      </c>
      <c r="O377" s="41"/>
      <c r="P377" s="200">
        <f>O377*H377</f>
        <v>0</v>
      </c>
      <c r="Q377" s="200">
        <v>0</v>
      </c>
      <c r="R377" s="200">
        <f>Q377*H377</f>
        <v>0</v>
      </c>
      <c r="S377" s="200">
        <v>0</v>
      </c>
      <c r="T377" s="201">
        <f>S377*H377</f>
        <v>0</v>
      </c>
      <c r="AR377" s="23" t="s">
        <v>166</v>
      </c>
      <c r="AT377" s="23" t="s">
        <v>162</v>
      </c>
      <c r="AU377" s="23" t="s">
        <v>82</v>
      </c>
      <c r="AY377" s="23" t="s">
        <v>160</v>
      </c>
      <c r="BE377" s="202">
        <f>IF(N377="základní",J377,0)</f>
        <v>0</v>
      </c>
      <c r="BF377" s="202">
        <f>IF(N377="snížená",J377,0)</f>
        <v>0</v>
      </c>
      <c r="BG377" s="202">
        <f>IF(N377="zákl. přenesená",J377,0)</f>
        <v>0</v>
      </c>
      <c r="BH377" s="202">
        <f>IF(N377="sníž. přenesená",J377,0)</f>
        <v>0</v>
      </c>
      <c r="BI377" s="202">
        <f>IF(N377="nulová",J377,0)</f>
        <v>0</v>
      </c>
      <c r="BJ377" s="23" t="s">
        <v>80</v>
      </c>
      <c r="BK377" s="202">
        <f>ROUND(I377*H377,2)</f>
        <v>0</v>
      </c>
      <c r="BL377" s="23" t="s">
        <v>166</v>
      </c>
      <c r="BM377" s="23" t="s">
        <v>777</v>
      </c>
    </row>
    <row r="378" spans="2:65" s="1" customFormat="1" ht="13.5">
      <c r="B378" s="40"/>
      <c r="C378" s="62"/>
      <c r="D378" s="203" t="s">
        <v>167</v>
      </c>
      <c r="E378" s="62"/>
      <c r="F378" s="204" t="s">
        <v>776</v>
      </c>
      <c r="G378" s="62"/>
      <c r="H378" s="62"/>
      <c r="I378" s="162"/>
      <c r="J378" s="62"/>
      <c r="K378" s="62"/>
      <c r="L378" s="60"/>
      <c r="M378" s="205"/>
      <c r="N378" s="41"/>
      <c r="O378" s="41"/>
      <c r="P378" s="41"/>
      <c r="Q378" s="41"/>
      <c r="R378" s="41"/>
      <c r="S378" s="41"/>
      <c r="T378" s="77"/>
      <c r="AT378" s="23" t="s">
        <v>167</v>
      </c>
      <c r="AU378" s="23" t="s">
        <v>82</v>
      </c>
    </row>
    <row r="379" spans="2:65" s="1" customFormat="1" ht="25.5" customHeight="1">
      <c r="B379" s="40"/>
      <c r="C379" s="228" t="s">
        <v>77</v>
      </c>
      <c r="D379" s="228" t="s">
        <v>232</v>
      </c>
      <c r="E379" s="229" t="s">
        <v>778</v>
      </c>
      <c r="F379" s="230" t="s">
        <v>779</v>
      </c>
      <c r="G379" s="231" t="s">
        <v>289</v>
      </c>
      <c r="H379" s="232">
        <v>10</v>
      </c>
      <c r="I379" s="233"/>
      <c r="J379" s="234">
        <f>ROUND(I379*H379,2)</f>
        <v>0</v>
      </c>
      <c r="K379" s="230" t="s">
        <v>21</v>
      </c>
      <c r="L379" s="235"/>
      <c r="M379" s="236" t="s">
        <v>21</v>
      </c>
      <c r="N379" s="237" t="s">
        <v>43</v>
      </c>
      <c r="O379" s="41"/>
      <c r="P379" s="200">
        <f>O379*H379</f>
        <v>0</v>
      </c>
      <c r="Q379" s="200">
        <v>0</v>
      </c>
      <c r="R379" s="200">
        <f>Q379*H379</f>
        <v>0</v>
      </c>
      <c r="S379" s="200">
        <v>0</v>
      </c>
      <c r="T379" s="201">
        <f>S379*H379</f>
        <v>0</v>
      </c>
      <c r="AR379" s="23" t="s">
        <v>176</v>
      </c>
      <c r="AT379" s="23" t="s">
        <v>232</v>
      </c>
      <c r="AU379" s="23" t="s">
        <v>82</v>
      </c>
      <c r="AY379" s="23" t="s">
        <v>160</v>
      </c>
      <c r="BE379" s="202">
        <f>IF(N379="základní",J379,0)</f>
        <v>0</v>
      </c>
      <c r="BF379" s="202">
        <f>IF(N379="snížená",J379,0)</f>
        <v>0</v>
      </c>
      <c r="BG379" s="202">
        <f>IF(N379="zákl. přenesená",J379,0)</f>
        <v>0</v>
      </c>
      <c r="BH379" s="202">
        <f>IF(N379="sníž. přenesená",J379,0)</f>
        <v>0</v>
      </c>
      <c r="BI379" s="202">
        <f>IF(N379="nulová",J379,0)</f>
        <v>0</v>
      </c>
      <c r="BJ379" s="23" t="s">
        <v>80</v>
      </c>
      <c r="BK379" s="202">
        <f>ROUND(I379*H379,2)</f>
        <v>0</v>
      </c>
      <c r="BL379" s="23" t="s">
        <v>166</v>
      </c>
      <c r="BM379" s="23" t="s">
        <v>780</v>
      </c>
    </row>
    <row r="380" spans="2:65" s="1" customFormat="1" ht="13.5">
      <c r="B380" s="40"/>
      <c r="C380" s="62"/>
      <c r="D380" s="203" t="s">
        <v>167</v>
      </c>
      <c r="E380" s="62"/>
      <c r="F380" s="204" t="s">
        <v>779</v>
      </c>
      <c r="G380" s="62"/>
      <c r="H380" s="62"/>
      <c r="I380" s="162"/>
      <c r="J380" s="62"/>
      <c r="K380" s="62"/>
      <c r="L380" s="60"/>
      <c r="M380" s="205"/>
      <c r="N380" s="41"/>
      <c r="O380" s="41"/>
      <c r="P380" s="41"/>
      <c r="Q380" s="41"/>
      <c r="R380" s="41"/>
      <c r="S380" s="41"/>
      <c r="T380" s="77"/>
      <c r="AT380" s="23" t="s">
        <v>167</v>
      </c>
      <c r="AU380" s="23" t="s">
        <v>82</v>
      </c>
    </row>
    <row r="381" spans="2:65" s="1" customFormat="1" ht="25.5" customHeight="1">
      <c r="B381" s="40"/>
      <c r="C381" s="228" t="s">
        <v>380</v>
      </c>
      <c r="D381" s="228" t="s">
        <v>232</v>
      </c>
      <c r="E381" s="229" t="s">
        <v>781</v>
      </c>
      <c r="F381" s="230" t="s">
        <v>782</v>
      </c>
      <c r="G381" s="231" t="s">
        <v>289</v>
      </c>
      <c r="H381" s="232">
        <v>1</v>
      </c>
      <c r="I381" s="233"/>
      <c r="J381" s="234">
        <f>ROUND(I381*H381,2)</f>
        <v>0</v>
      </c>
      <c r="K381" s="230" t="s">
        <v>21</v>
      </c>
      <c r="L381" s="235"/>
      <c r="M381" s="236" t="s">
        <v>21</v>
      </c>
      <c r="N381" s="237" t="s">
        <v>43</v>
      </c>
      <c r="O381" s="41"/>
      <c r="P381" s="200">
        <f>O381*H381</f>
        <v>0</v>
      </c>
      <c r="Q381" s="200">
        <v>0</v>
      </c>
      <c r="R381" s="200">
        <f>Q381*H381</f>
        <v>0</v>
      </c>
      <c r="S381" s="200">
        <v>0</v>
      </c>
      <c r="T381" s="201">
        <f>S381*H381</f>
        <v>0</v>
      </c>
      <c r="AR381" s="23" t="s">
        <v>176</v>
      </c>
      <c r="AT381" s="23" t="s">
        <v>232</v>
      </c>
      <c r="AU381" s="23" t="s">
        <v>82</v>
      </c>
      <c r="AY381" s="23" t="s">
        <v>160</v>
      </c>
      <c r="BE381" s="202">
        <f>IF(N381="základní",J381,0)</f>
        <v>0</v>
      </c>
      <c r="BF381" s="202">
        <f>IF(N381="snížená",J381,0)</f>
        <v>0</v>
      </c>
      <c r="BG381" s="202">
        <f>IF(N381="zákl. přenesená",J381,0)</f>
        <v>0</v>
      </c>
      <c r="BH381" s="202">
        <f>IF(N381="sníž. přenesená",J381,0)</f>
        <v>0</v>
      </c>
      <c r="BI381" s="202">
        <f>IF(N381="nulová",J381,0)</f>
        <v>0</v>
      </c>
      <c r="BJ381" s="23" t="s">
        <v>80</v>
      </c>
      <c r="BK381" s="202">
        <f>ROUND(I381*H381,2)</f>
        <v>0</v>
      </c>
      <c r="BL381" s="23" t="s">
        <v>166</v>
      </c>
      <c r="BM381" s="23" t="s">
        <v>783</v>
      </c>
    </row>
    <row r="382" spans="2:65" s="1" customFormat="1" ht="13.5">
      <c r="B382" s="40"/>
      <c r="C382" s="62"/>
      <c r="D382" s="203" t="s">
        <v>167</v>
      </c>
      <c r="E382" s="62"/>
      <c r="F382" s="204" t="s">
        <v>782</v>
      </c>
      <c r="G382" s="62"/>
      <c r="H382" s="62"/>
      <c r="I382" s="162"/>
      <c r="J382" s="62"/>
      <c r="K382" s="62"/>
      <c r="L382" s="60"/>
      <c r="M382" s="205"/>
      <c r="N382" s="41"/>
      <c r="O382" s="41"/>
      <c r="P382" s="41"/>
      <c r="Q382" s="41"/>
      <c r="R382" s="41"/>
      <c r="S382" s="41"/>
      <c r="T382" s="77"/>
      <c r="AT382" s="23" t="s">
        <v>167</v>
      </c>
      <c r="AU382" s="23" t="s">
        <v>82</v>
      </c>
    </row>
    <row r="383" spans="2:65" s="1" customFormat="1" ht="25.5" customHeight="1">
      <c r="B383" s="40"/>
      <c r="C383" s="228" t="s">
        <v>113</v>
      </c>
      <c r="D383" s="228" t="s">
        <v>232</v>
      </c>
      <c r="E383" s="229" t="s">
        <v>784</v>
      </c>
      <c r="F383" s="230" t="s">
        <v>785</v>
      </c>
      <c r="G383" s="231" t="s">
        <v>289</v>
      </c>
      <c r="H383" s="232">
        <v>2</v>
      </c>
      <c r="I383" s="233"/>
      <c r="J383" s="234">
        <f>ROUND(I383*H383,2)</f>
        <v>0</v>
      </c>
      <c r="K383" s="230" t="s">
        <v>21</v>
      </c>
      <c r="L383" s="235"/>
      <c r="M383" s="236" t="s">
        <v>21</v>
      </c>
      <c r="N383" s="237" t="s">
        <v>43</v>
      </c>
      <c r="O383" s="41"/>
      <c r="P383" s="200">
        <f>O383*H383</f>
        <v>0</v>
      </c>
      <c r="Q383" s="200">
        <v>0</v>
      </c>
      <c r="R383" s="200">
        <f>Q383*H383</f>
        <v>0</v>
      </c>
      <c r="S383" s="200">
        <v>0</v>
      </c>
      <c r="T383" s="201">
        <f>S383*H383</f>
        <v>0</v>
      </c>
      <c r="AR383" s="23" t="s">
        <v>176</v>
      </c>
      <c r="AT383" s="23" t="s">
        <v>232</v>
      </c>
      <c r="AU383" s="23" t="s">
        <v>82</v>
      </c>
      <c r="AY383" s="23" t="s">
        <v>160</v>
      </c>
      <c r="BE383" s="202">
        <f>IF(N383="základní",J383,0)</f>
        <v>0</v>
      </c>
      <c r="BF383" s="202">
        <f>IF(N383="snížená",J383,0)</f>
        <v>0</v>
      </c>
      <c r="BG383" s="202">
        <f>IF(N383="zákl. přenesená",J383,0)</f>
        <v>0</v>
      </c>
      <c r="BH383" s="202">
        <f>IF(N383="sníž. přenesená",J383,0)</f>
        <v>0</v>
      </c>
      <c r="BI383" s="202">
        <f>IF(N383="nulová",J383,0)</f>
        <v>0</v>
      </c>
      <c r="BJ383" s="23" t="s">
        <v>80</v>
      </c>
      <c r="BK383" s="202">
        <f>ROUND(I383*H383,2)</f>
        <v>0</v>
      </c>
      <c r="BL383" s="23" t="s">
        <v>166</v>
      </c>
      <c r="BM383" s="23" t="s">
        <v>786</v>
      </c>
    </row>
    <row r="384" spans="2:65" s="1" customFormat="1" ht="13.5">
      <c r="B384" s="40"/>
      <c r="C384" s="62"/>
      <c r="D384" s="203" t="s">
        <v>167</v>
      </c>
      <c r="E384" s="62"/>
      <c r="F384" s="204" t="s">
        <v>785</v>
      </c>
      <c r="G384" s="62"/>
      <c r="H384" s="62"/>
      <c r="I384" s="162"/>
      <c r="J384" s="62"/>
      <c r="K384" s="62"/>
      <c r="L384" s="60"/>
      <c r="M384" s="205"/>
      <c r="N384" s="41"/>
      <c r="O384" s="41"/>
      <c r="P384" s="41"/>
      <c r="Q384" s="41"/>
      <c r="R384" s="41"/>
      <c r="S384" s="41"/>
      <c r="T384" s="77"/>
      <c r="AT384" s="23" t="s">
        <v>167</v>
      </c>
      <c r="AU384" s="23" t="s">
        <v>82</v>
      </c>
    </row>
    <row r="385" spans="2:65" s="1" customFormat="1" ht="16.5" customHeight="1">
      <c r="B385" s="40"/>
      <c r="C385" s="191" t="s">
        <v>116</v>
      </c>
      <c r="D385" s="191" t="s">
        <v>162</v>
      </c>
      <c r="E385" s="192" t="s">
        <v>787</v>
      </c>
      <c r="F385" s="193" t="s">
        <v>788</v>
      </c>
      <c r="G385" s="194" t="s">
        <v>289</v>
      </c>
      <c r="H385" s="195">
        <v>4</v>
      </c>
      <c r="I385" s="196"/>
      <c r="J385" s="197">
        <f>ROUND(I385*H385,2)</f>
        <v>0</v>
      </c>
      <c r="K385" s="193" t="s">
        <v>21</v>
      </c>
      <c r="L385" s="60"/>
      <c r="M385" s="198" t="s">
        <v>21</v>
      </c>
      <c r="N385" s="199" t="s">
        <v>43</v>
      </c>
      <c r="O385" s="41"/>
      <c r="P385" s="200">
        <f>O385*H385</f>
        <v>0</v>
      </c>
      <c r="Q385" s="200">
        <v>0</v>
      </c>
      <c r="R385" s="200">
        <f>Q385*H385</f>
        <v>0</v>
      </c>
      <c r="S385" s="200">
        <v>0</v>
      </c>
      <c r="T385" s="201">
        <f>S385*H385</f>
        <v>0</v>
      </c>
      <c r="AR385" s="23" t="s">
        <v>166</v>
      </c>
      <c r="AT385" s="23" t="s">
        <v>162</v>
      </c>
      <c r="AU385" s="23" t="s">
        <v>82</v>
      </c>
      <c r="AY385" s="23" t="s">
        <v>160</v>
      </c>
      <c r="BE385" s="202">
        <f>IF(N385="základní",J385,0)</f>
        <v>0</v>
      </c>
      <c r="BF385" s="202">
        <f>IF(N385="snížená",J385,0)</f>
        <v>0</v>
      </c>
      <c r="BG385" s="202">
        <f>IF(N385="zákl. přenesená",J385,0)</f>
        <v>0</v>
      </c>
      <c r="BH385" s="202">
        <f>IF(N385="sníž. přenesená",J385,0)</f>
        <v>0</v>
      </c>
      <c r="BI385" s="202">
        <f>IF(N385="nulová",J385,0)</f>
        <v>0</v>
      </c>
      <c r="BJ385" s="23" t="s">
        <v>80</v>
      </c>
      <c r="BK385" s="202">
        <f>ROUND(I385*H385,2)</f>
        <v>0</v>
      </c>
      <c r="BL385" s="23" t="s">
        <v>166</v>
      </c>
      <c r="BM385" s="23" t="s">
        <v>789</v>
      </c>
    </row>
    <row r="386" spans="2:65" s="1" customFormat="1" ht="13.5">
      <c r="B386" s="40"/>
      <c r="C386" s="62"/>
      <c r="D386" s="203" t="s">
        <v>167</v>
      </c>
      <c r="E386" s="62"/>
      <c r="F386" s="204" t="s">
        <v>788</v>
      </c>
      <c r="G386" s="62"/>
      <c r="H386" s="62"/>
      <c r="I386" s="162"/>
      <c r="J386" s="62"/>
      <c r="K386" s="62"/>
      <c r="L386" s="60"/>
      <c r="M386" s="205"/>
      <c r="N386" s="41"/>
      <c r="O386" s="41"/>
      <c r="P386" s="41"/>
      <c r="Q386" s="41"/>
      <c r="R386" s="41"/>
      <c r="S386" s="41"/>
      <c r="T386" s="77"/>
      <c r="AT386" s="23" t="s">
        <v>167</v>
      </c>
      <c r="AU386" s="23" t="s">
        <v>82</v>
      </c>
    </row>
    <row r="387" spans="2:65" s="1" customFormat="1" ht="25.5" customHeight="1">
      <c r="B387" s="40"/>
      <c r="C387" s="228" t="s">
        <v>119</v>
      </c>
      <c r="D387" s="228" t="s">
        <v>232</v>
      </c>
      <c r="E387" s="229" t="s">
        <v>790</v>
      </c>
      <c r="F387" s="230" t="s">
        <v>791</v>
      </c>
      <c r="G387" s="231" t="s">
        <v>289</v>
      </c>
      <c r="H387" s="232">
        <v>4</v>
      </c>
      <c r="I387" s="233"/>
      <c r="J387" s="234">
        <f>ROUND(I387*H387,2)</f>
        <v>0</v>
      </c>
      <c r="K387" s="230" t="s">
        <v>21</v>
      </c>
      <c r="L387" s="235"/>
      <c r="M387" s="236" t="s">
        <v>21</v>
      </c>
      <c r="N387" s="237" t="s">
        <v>43</v>
      </c>
      <c r="O387" s="41"/>
      <c r="P387" s="200">
        <f>O387*H387</f>
        <v>0</v>
      </c>
      <c r="Q387" s="200">
        <v>0</v>
      </c>
      <c r="R387" s="200">
        <f>Q387*H387</f>
        <v>0</v>
      </c>
      <c r="S387" s="200">
        <v>0</v>
      </c>
      <c r="T387" s="201">
        <f>S387*H387</f>
        <v>0</v>
      </c>
      <c r="AR387" s="23" t="s">
        <v>176</v>
      </c>
      <c r="AT387" s="23" t="s">
        <v>232</v>
      </c>
      <c r="AU387" s="23" t="s">
        <v>82</v>
      </c>
      <c r="AY387" s="23" t="s">
        <v>160</v>
      </c>
      <c r="BE387" s="202">
        <f>IF(N387="základní",J387,0)</f>
        <v>0</v>
      </c>
      <c r="BF387" s="202">
        <f>IF(N387="snížená",J387,0)</f>
        <v>0</v>
      </c>
      <c r="BG387" s="202">
        <f>IF(N387="zákl. přenesená",J387,0)</f>
        <v>0</v>
      </c>
      <c r="BH387" s="202">
        <f>IF(N387="sníž. přenesená",J387,0)</f>
        <v>0</v>
      </c>
      <c r="BI387" s="202">
        <f>IF(N387="nulová",J387,0)</f>
        <v>0</v>
      </c>
      <c r="BJ387" s="23" t="s">
        <v>80</v>
      </c>
      <c r="BK387" s="202">
        <f>ROUND(I387*H387,2)</f>
        <v>0</v>
      </c>
      <c r="BL387" s="23" t="s">
        <v>166</v>
      </c>
      <c r="BM387" s="23" t="s">
        <v>792</v>
      </c>
    </row>
    <row r="388" spans="2:65" s="1" customFormat="1" ht="13.5">
      <c r="B388" s="40"/>
      <c r="C388" s="62"/>
      <c r="D388" s="203" t="s">
        <v>167</v>
      </c>
      <c r="E388" s="62"/>
      <c r="F388" s="204" t="s">
        <v>791</v>
      </c>
      <c r="G388" s="62"/>
      <c r="H388" s="62"/>
      <c r="I388" s="162"/>
      <c r="J388" s="62"/>
      <c r="K388" s="62"/>
      <c r="L388" s="60"/>
      <c r="M388" s="205"/>
      <c r="N388" s="41"/>
      <c r="O388" s="41"/>
      <c r="P388" s="41"/>
      <c r="Q388" s="41"/>
      <c r="R388" s="41"/>
      <c r="S388" s="41"/>
      <c r="T388" s="77"/>
      <c r="AT388" s="23" t="s">
        <v>167</v>
      </c>
      <c r="AU388" s="23" t="s">
        <v>82</v>
      </c>
    </row>
    <row r="389" spans="2:65" s="1" customFormat="1" ht="16.5" customHeight="1">
      <c r="B389" s="40"/>
      <c r="C389" s="191" t="s">
        <v>793</v>
      </c>
      <c r="D389" s="191" t="s">
        <v>162</v>
      </c>
      <c r="E389" s="192" t="s">
        <v>794</v>
      </c>
      <c r="F389" s="193" t="s">
        <v>795</v>
      </c>
      <c r="G389" s="194" t="s">
        <v>289</v>
      </c>
      <c r="H389" s="195">
        <v>16</v>
      </c>
      <c r="I389" s="196"/>
      <c r="J389" s="197">
        <f>ROUND(I389*H389,2)</f>
        <v>0</v>
      </c>
      <c r="K389" s="193" t="s">
        <v>21</v>
      </c>
      <c r="L389" s="60"/>
      <c r="M389" s="198" t="s">
        <v>21</v>
      </c>
      <c r="N389" s="199" t="s">
        <v>43</v>
      </c>
      <c r="O389" s="41"/>
      <c r="P389" s="200">
        <f>O389*H389</f>
        <v>0</v>
      </c>
      <c r="Q389" s="200">
        <v>0</v>
      </c>
      <c r="R389" s="200">
        <f>Q389*H389</f>
        <v>0</v>
      </c>
      <c r="S389" s="200">
        <v>0</v>
      </c>
      <c r="T389" s="201">
        <f>S389*H389</f>
        <v>0</v>
      </c>
      <c r="AR389" s="23" t="s">
        <v>166</v>
      </c>
      <c r="AT389" s="23" t="s">
        <v>162</v>
      </c>
      <c r="AU389" s="23" t="s">
        <v>82</v>
      </c>
      <c r="AY389" s="23" t="s">
        <v>160</v>
      </c>
      <c r="BE389" s="202">
        <f>IF(N389="základní",J389,0)</f>
        <v>0</v>
      </c>
      <c r="BF389" s="202">
        <f>IF(N389="snížená",J389,0)</f>
        <v>0</v>
      </c>
      <c r="BG389" s="202">
        <f>IF(N389="zákl. přenesená",J389,0)</f>
        <v>0</v>
      </c>
      <c r="BH389" s="202">
        <f>IF(N389="sníž. přenesená",J389,0)</f>
        <v>0</v>
      </c>
      <c r="BI389" s="202">
        <f>IF(N389="nulová",J389,0)</f>
        <v>0</v>
      </c>
      <c r="BJ389" s="23" t="s">
        <v>80</v>
      </c>
      <c r="BK389" s="202">
        <f>ROUND(I389*H389,2)</f>
        <v>0</v>
      </c>
      <c r="BL389" s="23" t="s">
        <v>166</v>
      </c>
      <c r="BM389" s="23" t="s">
        <v>796</v>
      </c>
    </row>
    <row r="390" spans="2:65" s="1" customFormat="1" ht="13.5">
      <c r="B390" s="40"/>
      <c r="C390" s="62"/>
      <c r="D390" s="203" t="s">
        <v>167</v>
      </c>
      <c r="E390" s="62"/>
      <c r="F390" s="204" t="s">
        <v>795</v>
      </c>
      <c r="G390" s="62"/>
      <c r="H390" s="62"/>
      <c r="I390" s="162"/>
      <c r="J390" s="62"/>
      <c r="K390" s="62"/>
      <c r="L390" s="60"/>
      <c r="M390" s="205"/>
      <c r="N390" s="41"/>
      <c r="O390" s="41"/>
      <c r="P390" s="41"/>
      <c r="Q390" s="41"/>
      <c r="R390" s="41"/>
      <c r="S390" s="41"/>
      <c r="T390" s="77"/>
      <c r="AT390" s="23" t="s">
        <v>167</v>
      </c>
      <c r="AU390" s="23" t="s">
        <v>82</v>
      </c>
    </row>
    <row r="391" spans="2:65" s="1" customFormat="1" ht="16.5" customHeight="1">
      <c r="B391" s="40"/>
      <c r="C391" s="228" t="s">
        <v>797</v>
      </c>
      <c r="D391" s="228" t="s">
        <v>232</v>
      </c>
      <c r="E391" s="229" t="s">
        <v>798</v>
      </c>
      <c r="F391" s="230" t="s">
        <v>799</v>
      </c>
      <c r="G391" s="231" t="s">
        <v>289</v>
      </c>
      <c r="H391" s="232">
        <v>16</v>
      </c>
      <c r="I391" s="233"/>
      <c r="J391" s="234">
        <f>ROUND(I391*H391,2)</f>
        <v>0</v>
      </c>
      <c r="K391" s="230" t="s">
        <v>21</v>
      </c>
      <c r="L391" s="235"/>
      <c r="M391" s="236" t="s">
        <v>21</v>
      </c>
      <c r="N391" s="237" t="s">
        <v>43</v>
      </c>
      <c r="O391" s="41"/>
      <c r="P391" s="200">
        <f>O391*H391</f>
        <v>0</v>
      </c>
      <c r="Q391" s="200">
        <v>0</v>
      </c>
      <c r="R391" s="200">
        <f>Q391*H391</f>
        <v>0</v>
      </c>
      <c r="S391" s="200">
        <v>0</v>
      </c>
      <c r="T391" s="201">
        <f>S391*H391</f>
        <v>0</v>
      </c>
      <c r="AR391" s="23" t="s">
        <v>176</v>
      </c>
      <c r="AT391" s="23" t="s">
        <v>232</v>
      </c>
      <c r="AU391" s="23" t="s">
        <v>82</v>
      </c>
      <c r="AY391" s="23" t="s">
        <v>160</v>
      </c>
      <c r="BE391" s="202">
        <f>IF(N391="základní",J391,0)</f>
        <v>0</v>
      </c>
      <c r="BF391" s="202">
        <f>IF(N391="snížená",J391,0)</f>
        <v>0</v>
      </c>
      <c r="BG391" s="202">
        <f>IF(N391="zákl. přenesená",J391,0)</f>
        <v>0</v>
      </c>
      <c r="BH391" s="202">
        <f>IF(N391="sníž. přenesená",J391,0)</f>
        <v>0</v>
      </c>
      <c r="BI391" s="202">
        <f>IF(N391="nulová",J391,0)</f>
        <v>0</v>
      </c>
      <c r="BJ391" s="23" t="s">
        <v>80</v>
      </c>
      <c r="BK391" s="202">
        <f>ROUND(I391*H391,2)</f>
        <v>0</v>
      </c>
      <c r="BL391" s="23" t="s">
        <v>166</v>
      </c>
      <c r="BM391" s="23" t="s">
        <v>800</v>
      </c>
    </row>
    <row r="392" spans="2:65" s="1" customFormat="1" ht="13.5">
      <c r="B392" s="40"/>
      <c r="C392" s="62"/>
      <c r="D392" s="203" t="s">
        <v>167</v>
      </c>
      <c r="E392" s="62"/>
      <c r="F392" s="204" t="s">
        <v>799</v>
      </c>
      <c r="G392" s="62"/>
      <c r="H392" s="62"/>
      <c r="I392" s="162"/>
      <c r="J392" s="62"/>
      <c r="K392" s="62"/>
      <c r="L392" s="60"/>
      <c r="M392" s="205"/>
      <c r="N392" s="41"/>
      <c r="O392" s="41"/>
      <c r="P392" s="41"/>
      <c r="Q392" s="41"/>
      <c r="R392" s="41"/>
      <c r="S392" s="41"/>
      <c r="T392" s="77"/>
      <c r="AT392" s="23" t="s">
        <v>167</v>
      </c>
      <c r="AU392" s="23" t="s">
        <v>82</v>
      </c>
    </row>
    <row r="393" spans="2:65" s="1" customFormat="1" ht="16.5" customHeight="1">
      <c r="B393" s="40"/>
      <c r="C393" s="191" t="s">
        <v>801</v>
      </c>
      <c r="D393" s="191" t="s">
        <v>162</v>
      </c>
      <c r="E393" s="192" t="s">
        <v>802</v>
      </c>
      <c r="F393" s="193" t="s">
        <v>803</v>
      </c>
      <c r="G393" s="194" t="s">
        <v>289</v>
      </c>
      <c r="H393" s="195">
        <v>1</v>
      </c>
      <c r="I393" s="196"/>
      <c r="J393" s="197">
        <f>ROUND(I393*H393,2)</f>
        <v>0</v>
      </c>
      <c r="K393" s="193" t="s">
        <v>21</v>
      </c>
      <c r="L393" s="60"/>
      <c r="M393" s="198" t="s">
        <v>21</v>
      </c>
      <c r="N393" s="199" t="s">
        <v>43</v>
      </c>
      <c r="O393" s="41"/>
      <c r="P393" s="200">
        <f>O393*H393</f>
        <v>0</v>
      </c>
      <c r="Q393" s="200">
        <v>0</v>
      </c>
      <c r="R393" s="200">
        <f>Q393*H393</f>
        <v>0</v>
      </c>
      <c r="S393" s="200">
        <v>0</v>
      </c>
      <c r="T393" s="201">
        <f>S393*H393</f>
        <v>0</v>
      </c>
      <c r="AR393" s="23" t="s">
        <v>166</v>
      </c>
      <c r="AT393" s="23" t="s">
        <v>162</v>
      </c>
      <c r="AU393" s="23" t="s">
        <v>82</v>
      </c>
      <c r="AY393" s="23" t="s">
        <v>160</v>
      </c>
      <c r="BE393" s="202">
        <f>IF(N393="základní",J393,0)</f>
        <v>0</v>
      </c>
      <c r="BF393" s="202">
        <f>IF(N393="snížená",J393,0)</f>
        <v>0</v>
      </c>
      <c r="BG393" s="202">
        <f>IF(N393="zákl. přenesená",J393,0)</f>
        <v>0</v>
      </c>
      <c r="BH393" s="202">
        <f>IF(N393="sníž. přenesená",J393,0)</f>
        <v>0</v>
      </c>
      <c r="BI393" s="202">
        <f>IF(N393="nulová",J393,0)</f>
        <v>0</v>
      </c>
      <c r="BJ393" s="23" t="s">
        <v>80</v>
      </c>
      <c r="BK393" s="202">
        <f>ROUND(I393*H393,2)</f>
        <v>0</v>
      </c>
      <c r="BL393" s="23" t="s">
        <v>166</v>
      </c>
      <c r="BM393" s="23" t="s">
        <v>804</v>
      </c>
    </row>
    <row r="394" spans="2:65" s="1" customFormat="1" ht="13.5">
      <c r="B394" s="40"/>
      <c r="C394" s="62"/>
      <c r="D394" s="203" t="s">
        <v>167</v>
      </c>
      <c r="E394" s="62"/>
      <c r="F394" s="204" t="s">
        <v>803</v>
      </c>
      <c r="G394" s="62"/>
      <c r="H394" s="62"/>
      <c r="I394" s="162"/>
      <c r="J394" s="62"/>
      <c r="K394" s="62"/>
      <c r="L394" s="60"/>
      <c r="M394" s="205"/>
      <c r="N394" s="41"/>
      <c r="O394" s="41"/>
      <c r="P394" s="41"/>
      <c r="Q394" s="41"/>
      <c r="R394" s="41"/>
      <c r="S394" s="41"/>
      <c r="T394" s="77"/>
      <c r="AT394" s="23" t="s">
        <v>167</v>
      </c>
      <c r="AU394" s="23" t="s">
        <v>82</v>
      </c>
    </row>
    <row r="395" spans="2:65" s="1" customFormat="1" ht="16.5" customHeight="1">
      <c r="B395" s="40"/>
      <c r="C395" s="228" t="s">
        <v>805</v>
      </c>
      <c r="D395" s="228" t="s">
        <v>232</v>
      </c>
      <c r="E395" s="229" t="s">
        <v>806</v>
      </c>
      <c r="F395" s="230" t="s">
        <v>807</v>
      </c>
      <c r="G395" s="231" t="s">
        <v>289</v>
      </c>
      <c r="H395" s="232">
        <v>1</v>
      </c>
      <c r="I395" s="233"/>
      <c r="J395" s="234">
        <f>ROUND(I395*H395,2)</f>
        <v>0</v>
      </c>
      <c r="K395" s="230" t="s">
        <v>21</v>
      </c>
      <c r="L395" s="235"/>
      <c r="M395" s="236" t="s">
        <v>21</v>
      </c>
      <c r="N395" s="237" t="s">
        <v>43</v>
      </c>
      <c r="O395" s="41"/>
      <c r="P395" s="200">
        <f>O395*H395</f>
        <v>0</v>
      </c>
      <c r="Q395" s="200">
        <v>0</v>
      </c>
      <c r="R395" s="200">
        <f>Q395*H395</f>
        <v>0</v>
      </c>
      <c r="S395" s="200">
        <v>0</v>
      </c>
      <c r="T395" s="201">
        <f>S395*H395</f>
        <v>0</v>
      </c>
      <c r="AR395" s="23" t="s">
        <v>176</v>
      </c>
      <c r="AT395" s="23" t="s">
        <v>232</v>
      </c>
      <c r="AU395" s="23" t="s">
        <v>82</v>
      </c>
      <c r="AY395" s="23" t="s">
        <v>160</v>
      </c>
      <c r="BE395" s="202">
        <f>IF(N395="základní",J395,0)</f>
        <v>0</v>
      </c>
      <c r="BF395" s="202">
        <f>IF(N395="snížená",J395,0)</f>
        <v>0</v>
      </c>
      <c r="BG395" s="202">
        <f>IF(N395="zákl. přenesená",J395,0)</f>
        <v>0</v>
      </c>
      <c r="BH395" s="202">
        <f>IF(N395="sníž. přenesená",J395,0)</f>
        <v>0</v>
      </c>
      <c r="BI395" s="202">
        <f>IF(N395="nulová",J395,0)</f>
        <v>0</v>
      </c>
      <c r="BJ395" s="23" t="s">
        <v>80</v>
      </c>
      <c r="BK395" s="202">
        <f>ROUND(I395*H395,2)</f>
        <v>0</v>
      </c>
      <c r="BL395" s="23" t="s">
        <v>166</v>
      </c>
      <c r="BM395" s="23" t="s">
        <v>808</v>
      </c>
    </row>
    <row r="396" spans="2:65" s="1" customFormat="1" ht="13.5">
      <c r="B396" s="40"/>
      <c r="C396" s="62"/>
      <c r="D396" s="203" t="s">
        <v>167</v>
      </c>
      <c r="E396" s="62"/>
      <c r="F396" s="204" t="s">
        <v>807</v>
      </c>
      <c r="G396" s="62"/>
      <c r="H396" s="62"/>
      <c r="I396" s="162"/>
      <c r="J396" s="62"/>
      <c r="K396" s="62"/>
      <c r="L396" s="60"/>
      <c r="M396" s="205"/>
      <c r="N396" s="41"/>
      <c r="O396" s="41"/>
      <c r="P396" s="41"/>
      <c r="Q396" s="41"/>
      <c r="R396" s="41"/>
      <c r="S396" s="41"/>
      <c r="T396" s="77"/>
      <c r="AT396" s="23" t="s">
        <v>167</v>
      </c>
      <c r="AU396" s="23" t="s">
        <v>82</v>
      </c>
    </row>
    <row r="397" spans="2:65" s="1" customFormat="1" ht="16.5" customHeight="1">
      <c r="B397" s="40"/>
      <c r="C397" s="191" t="s">
        <v>809</v>
      </c>
      <c r="D397" s="191" t="s">
        <v>162</v>
      </c>
      <c r="E397" s="192" t="s">
        <v>810</v>
      </c>
      <c r="F397" s="193" t="s">
        <v>811</v>
      </c>
      <c r="G397" s="194" t="s">
        <v>289</v>
      </c>
      <c r="H397" s="195">
        <v>8</v>
      </c>
      <c r="I397" s="196"/>
      <c r="J397" s="197">
        <f>ROUND(I397*H397,2)</f>
        <v>0</v>
      </c>
      <c r="K397" s="193" t="s">
        <v>21</v>
      </c>
      <c r="L397" s="60"/>
      <c r="M397" s="198" t="s">
        <v>21</v>
      </c>
      <c r="N397" s="199" t="s">
        <v>43</v>
      </c>
      <c r="O397" s="41"/>
      <c r="P397" s="200">
        <f>O397*H397</f>
        <v>0</v>
      </c>
      <c r="Q397" s="200">
        <v>0</v>
      </c>
      <c r="R397" s="200">
        <f>Q397*H397</f>
        <v>0</v>
      </c>
      <c r="S397" s="200">
        <v>0</v>
      </c>
      <c r="T397" s="201">
        <f>S397*H397</f>
        <v>0</v>
      </c>
      <c r="AR397" s="23" t="s">
        <v>166</v>
      </c>
      <c r="AT397" s="23" t="s">
        <v>162</v>
      </c>
      <c r="AU397" s="23" t="s">
        <v>82</v>
      </c>
      <c r="AY397" s="23" t="s">
        <v>160</v>
      </c>
      <c r="BE397" s="202">
        <f>IF(N397="základní",J397,0)</f>
        <v>0</v>
      </c>
      <c r="BF397" s="202">
        <f>IF(N397="snížená",J397,0)</f>
        <v>0</v>
      </c>
      <c r="BG397" s="202">
        <f>IF(N397="zákl. přenesená",J397,0)</f>
        <v>0</v>
      </c>
      <c r="BH397" s="202">
        <f>IF(N397="sníž. přenesená",J397,0)</f>
        <v>0</v>
      </c>
      <c r="BI397" s="202">
        <f>IF(N397="nulová",J397,0)</f>
        <v>0</v>
      </c>
      <c r="BJ397" s="23" t="s">
        <v>80</v>
      </c>
      <c r="BK397" s="202">
        <f>ROUND(I397*H397,2)</f>
        <v>0</v>
      </c>
      <c r="BL397" s="23" t="s">
        <v>166</v>
      </c>
      <c r="BM397" s="23" t="s">
        <v>812</v>
      </c>
    </row>
    <row r="398" spans="2:65" s="1" customFormat="1" ht="13.5">
      <c r="B398" s="40"/>
      <c r="C398" s="62"/>
      <c r="D398" s="203" t="s">
        <v>167</v>
      </c>
      <c r="E398" s="62"/>
      <c r="F398" s="204" t="s">
        <v>811</v>
      </c>
      <c r="G398" s="62"/>
      <c r="H398" s="62"/>
      <c r="I398" s="162"/>
      <c r="J398" s="62"/>
      <c r="K398" s="62"/>
      <c r="L398" s="60"/>
      <c r="M398" s="205"/>
      <c r="N398" s="41"/>
      <c r="O398" s="41"/>
      <c r="P398" s="41"/>
      <c r="Q398" s="41"/>
      <c r="R398" s="41"/>
      <c r="S398" s="41"/>
      <c r="T398" s="77"/>
      <c r="AT398" s="23" t="s">
        <v>167</v>
      </c>
      <c r="AU398" s="23" t="s">
        <v>82</v>
      </c>
    </row>
    <row r="399" spans="2:65" s="1" customFormat="1" ht="16.5" customHeight="1">
      <c r="B399" s="40"/>
      <c r="C399" s="228" t="s">
        <v>813</v>
      </c>
      <c r="D399" s="228" t="s">
        <v>232</v>
      </c>
      <c r="E399" s="229" t="s">
        <v>814</v>
      </c>
      <c r="F399" s="230" t="s">
        <v>815</v>
      </c>
      <c r="G399" s="231" t="s">
        <v>289</v>
      </c>
      <c r="H399" s="232">
        <v>8</v>
      </c>
      <c r="I399" s="233"/>
      <c r="J399" s="234">
        <f>ROUND(I399*H399,2)</f>
        <v>0</v>
      </c>
      <c r="K399" s="230" t="s">
        <v>21</v>
      </c>
      <c r="L399" s="235"/>
      <c r="M399" s="236" t="s">
        <v>21</v>
      </c>
      <c r="N399" s="237" t="s">
        <v>43</v>
      </c>
      <c r="O399" s="41"/>
      <c r="P399" s="200">
        <f>O399*H399</f>
        <v>0</v>
      </c>
      <c r="Q399" s="200">
        <v>0</v>
      </c>
      <c r="R399" s="200">
        <f>Q399*H399</f>
        <v>0</v>
      </c>
      <c r="S399" s="200">
        <v>0</v>
      </c>
      <c r="T399" s="201">
        <f>S399*H399</f>
        <v>0</v>
      </c>
      <c r="AR399" s="23" t="s">
        <v>176</v>
      </c>
      <c r="AT399" s="23" t="s">
        <v>232</v>
      </c>
      <c r="AU399" s="23" t="s">
        <v>82</v>
      </c>
      <c r="AY399" s="23" t="s">
        <v>160</v>
      </c>
      <c r="BE399" s="202">
        <f>IF(N399="základní",J399,0)</f>
        <v>0</v>
      </c>
      <c r="BF399" s="202">
        <f>IF(N399="snížená",J399,0)</f>
        <v>0</v>
      </c>
      <c r="BG399" s="202">
        <f>IF(N399="zákl. přenesená",J399,0)</f>
        <v>0</v>
      </c>
      <c r="BH399" s="202">
        <f>IF(N399="sníž. přenesená",J399,0)</f>
        <v>0</v>
      </c>
      <c r="BI399" s="202">
        <f>IF(N399="nulová",J399,0)</f>
        <v>0</v>
      </c>
      <c r="BJ399" s="23" t="s">
        <v>80</v>
      </c>
      <c r="BK399" s="202">
        <f>ROUND(I399*H399,2)</f>
        <v>0</v>
      </c>
      <c r="BL399" s="23" t="s">
        <v>166</v>
      </c>
      <c r="BM399" s="23" t="s">
        <v>816</v>
      </c>
    </row>
    <row r="400" spans="2:65" s="1" customFormat="1" ht="13.5">
      <c r="B400" s="40"/>
      <c r="C400" s="62"/>
      <c r="D400" s="203" t="s">
        <v>167</v>
      </c>
      <c r="E400" s="62"/>
      <c r="F400" s="204" t="s">
        <v>815</v>
      </c>
      <c r="G400" s="62"/>
      <c r="H400" s="62"/>
      <c r="I400" s="162"/>
      <c r="J400" s="62"/>
      <c r="K400" s="62"/>
      <c r="L400" s="60"/>
      <c r="M400" s="205"/>
      <c r="N400" s="41"/>
      <c r="O400" s="41"/>
      <c r="P400" s="41"/>
      <c r="Q400" s="41"/>
      <c r="R400" s="41"/>
      <c r="S400" s="41"/>
      <c r="T400" s="77"/>
      <c r="AT400" s="23" t="s">
        <v>167</v>
      </c>
      <c r="AU400" s="23" t="s">
        <v>82</v>
      </c>
    </row>
    <row r="401" spans="2:65" s="1" customFormat="1" ht="25.5" customHeight="1">
      <c r="B401" s="40"/>
      <c r="C401" s="191" t="s">
        <v>817</v>
      </c>
      <c r="D401" s="191" t="s">
        <v>162</v>
      </c>
      <c r="E401" s="192" t="s">
        <v>818</v>
      </c>
      <c r="F401" s="193" t="s">
        <v>819</v>
      </c>
      <c r="G401" s="194" t="s">
        <v>186</v>
      </c>
      <c r="H401" s="195">
        <v>630</v>
      </c>
      <c r="I401" s="196"/>
      <c r="J401" s="197">
        <f>ROUND(I401*H401,2)</f>
        <v>0</v>
      </c>
      <c r="K401" s="193" t="s">
        <v>21</v>
      </c>
      <c r="L401" s="60"/>
      <c r="M401" s="198" t="s">
        <v>21</v>
      </c>
      <c r="N401" s="199" t="s">
        <v>43</v>
      </c>
      <c r="O401" s="41"/>
      <c r="P401" s="200">
        <f>O401*H401</f>
        <v>0</v>
      </c>
      <c r="Q401" s="200">
        <v>0</v>
      </c>
      <c r="R401" s="200">
        <f>Q401*H401</f>
        <v>0</v>
      </c>
      <c r="S401" s="200">
        <v>0</v>
      </c>
      <c r="T401" s="201">
        <f>S401*H401</f>
        <v>0</v>
      </c>
      <c r="AR401" s="23" t="s">
        <v>166</v>
      </c>
      <c r="AT401" s="23" t="s">
        <v>162</v>
      </c>
      <c r="AU401" s="23" t="s">
        <v>82</v>
      </c>
      <c r="AY401" s="23" t="s">
        <v>160</v>
      </c>
      <c r="BE401" s="202">
        <f>IF(N401="základní",J401,0)</f>
        <v>0</v>
      </c>
      <c r="BF401" s="202">
        <f>IF(N401="snížená",J401,0)</f>
        <v>0</v>
      </c>
      <c r="BG401" s="202">
        <f>IF(N401="zákl. přenesená",J401,0)</f>
        <v>0</v>
      </c>
      <c r="BH401" s="202">
        <f>IF(N401="sníž. přenesená",J401,0)</f>
        <v>0</v>
      </c>
      <c r="BI401" s="202">
        <f>IF(N401="nulová",J401,0)</f>
        <v>0</v>
      </c>
      <c r="BJ401" s="23" t="s">
        <v>80</v>
      </c>
      <c r="BK401" s="202">
        <f>ROUND(I401*H401,2)</f>
        <v>0</v>
      </c>
      <c r="BL401" s="23" t="s">
        <v>166</v>
      </c>
      <c r="BM401" s="23" t="s">
        <v>820</v>
      </c>
    </row>
    <row r="402" spans="2:65" s="1" customFormat="1" ht="27">
      <c r="B402" s="40"/>
      <c r="C402" s="62"/>
      <c r="D402" s="203" t="s">
        <v>167</v>
      </c>
      <c r="E402" s="62"/>
      <c r="F402" s="204" t="s">
        <v>819</v>
      </c>
      <c r="G402" s="62"/>
      <c r="H402" s="62"/>
      <c r="I402" s="162"/>
      <c r="J402" s="62"/>
      <c r="K402" s="62"/>
      <c r="L402" s="60"/>
      <c r="M402" s="205"/>
      <c r="N402" s="41"/>
      <c r="O402" s="41"/>
      <c r="P402" s="41"/>
      <c r="Q402" s="41"/>
      <c r="R402" s="41"/>
      <c r="S402" s="41"/>
      <c r="T402" s="77"/>
      <c r="AT402" s="23" t="s">
        <v>167</v>
      </c>
      <c r="AU402" s="23" t="s">
        <v>82</v>
      </c>
    </row>
    <row r="403" spans="2:65" s="1" customFormat="1" ht="16.5" customHeight="1">
      <c r="B403" s="40"/>
      <c r="C403" s="228" t="s">
        <v>821</v>
      </c>
      <c r="D403" s="228" t="s">
        <v>232</v>
      </c>
      <c r="E403" s="229" t="s">
        <v>822</v>
      </c>
      <c r="F403" s="230" t="s">
        <v>823</v>
      </c>
      <c r="G403" s="231" t="s">
        <v>186</v>
      </c>
      <c r="H403" s="232">
        <v>670</v>
      </c>
      <c r="I403" s="233"/>
      <c r="J403" s="234">
        <f>ROUND(I403*H403,2)</f>
        <v>0</v>
      </c>
      <c r="K403" s="230" t="s">
        <v>21</v>
      </c>
      <c r="L403" s="235"/>
      <c r="M403" s="236" t="s">
        <v>21</v>
      </c>
      <c r="N403" s="237" t="s">
        <v>43</v>
      </c>
      <c r="O403" s="41"/>
      <c r="P403" s="200">
        <f>O403*H403</f>
        <v>0</v>
      </c>
      <c r="Q403" s="200">
        <v>0</v>
      </c>
      <c r="R403" s="200">
        <f>Q403*H403</f>
        <v>0</v>
      </c>
      <c r="S403" s="200">
        <v>0</v>
      </c>
      <c r="T403" s="201">
        <f>S403*H403</f>
        <v>0</v>
      </c>
      <c r="AR403" s="23" t="s">
        <v>176</v>
      </c>
      <c r="AT403" s="23" t="s">
        <v>232</v>
      </c>
      <c r="AU403" s="23" t="s">
        <v>82</v>
      </c>
      <c r="AY403" s="23" t="s">
        <v>160</v>
      </c>
      <c r="BE403" s="202">
        <f>IF(N403="základní",J403,0)</f>
        <v>0</v>
      </c>
      <c r="BF403" s="202">
        <f>IF(N403="snížená",J403,0)</f>
        <v>0</v>
      </c>
      <c r="BG403" s="202">
        <f>IF(N403="zákl. přenesená",J403,0)</f>
        <v>0</v>
      </c>
      <c r="BH403" s="202">
        <f>IF(N403="sníž. přenesená",J403,0)</f>
        <v>0</v>
      </c>
      <c r="BI403" s="202">
        <f>IF(N403="nulová",J403,0)</f>
        <v>0</v>
      </c>
      <c r="BJ403" s="23" t="s">
        <v>80</v>
      </c>
      <c r="BK403" s="202">
        <f>ROUND(I403*H403,2)</f>
        <v>0</v>
      </c>
      <c r="BL403" s="23" t="s">
        <v>166</v>
      </c>
      <c r="BM403" s="23" t="s">
        <v>824</v>
      </c>
    </row>
    <row r="404" spans="2:65" s="1" customFormat="1" ht="13.5">
      <c r="B404" s="40"/>
      <c r="C404" s="62"/>
      <c r="D404" s="203" t="s">
        <v>167</v>
      </c>
      <c r="E404" s="62"/>
      <c r="F404" s="204" t="s">
        <v>823</v>
      </c>
      <c r="G404" s="62"/>
      <c r="H404" s="62"/>
      <c r="I404" s="162"/>
      <c r="J404" s="62"/>
      <c r="K404" s="62"/>
      <c r="L404" s="60"/>
      <c r="M404" s="205"/>
      <c r="N404" s="41"/>
      <c r="O404" s="41"/>
      <c r="P404" s="41"/>
      <c r="Q404" s="41"/>
      <c r="R404" s="41"/>
      <c r="S404" s="41"/>
      <c r="T404" s="77"/>
      <c r="AT404" s="23" t="s">
        <v>167</v>
      </c>
      <c r="AU404" s="23" t="s">
        <v>82</v>
      </c>
    </row>
    <row r="405" spans="2:65" s="1" customFormat="1" ht="25.5" customHeight="1">
      <c r="B405" s="40"/>
      <c r="C405" s="191" t="s">
        <v>825</v>
      </c>
      <c r="D405" s="191" t="s">
        <v>162</v>
      </c>
      <c r="E405" s="192" t="s">
        <v>826</v>
      </c>
      <c r="F405" s="193" t="s">
        <v>827</v>
      </c>
      <c r="G405" s="194" t="s">
        <v>289</v>
      </c>
      <c r="H405" s="195">
        <v>48</v>
      </c>
      <c r="I405" s="196"/>
      <c r="J405" s="197">
        <f>ROUND(I405*H405,2)</f>
        <v>0</v>
      </c>
      <c r="K405" s="193" t="s">
        <v>21</v>
      </c>
      <c r="L405" s="60"/>
      <c r="M405" s="198" t="s">
        <v>21</v>
      </c>
      <c r="N405" s="199" t="s">
        <v>43</v>
      </c>
      <c r="O405" s="41"/>
      <c r="P405" s="200">
        <f>O405*H405</f>
        <v>0</v>
      </c>
      <c r="Q405" s="200">
        <v>0</v>
      </c>
      <c r="R405" s="200">
        <f>Q405*H405</f>
        <v>0</v>
      </c>
      <c r="S405" s="200">
        <v>0</v>
      </c>
      <c r="T405" s="201">
        <f>S405*H405</f>
        <v>0</v>
      </c>
      <c r="AR405" s="23" t="s">
        <v>166</v>
      </c>
      <c r="AT405" s="23" t="s">
        <v>162</v>
      </c>
      <c r="AU405" s="23" t="s">
        <v>82</v>
      </c>
      <c r="AY405" s="23" t="s">
        <v>160</v>
      </c>
      <c r="BE405" s="202">
        <f>IF(N405="základní",J405,0)</f>
        <v>0</v>
      </c>
      <c r="BF405" s="202">
        <f>IF(N405="snížená",J405,0)</f>
        <v>0</v>
      </c>
      <c r="BG405" s="202">
        <f>IF(N405="zákl. přenesená",J405,0)</f>
        <v>0</v>
      </c>
      <c r="BH405" s="202">
        <f>IF(N405="sníž. přenesená",J405,0)</f>
        <v>0</v>
      </c>
      <c r="BI405" s="202">
        <f>IF(N405="nulová",J405,0)</f>
        <v>0</v>
      </c>
      <c r="BJ405" s="23" t="s">
        <v>80</v>
      </c>
      <c r="BK405" s="202">
        <f>ROUND(I405*H405,2)</f>
        <v>0</v>
      </c>
      <c r="BL405" s="23" t="s">
        <v>166</v>
      </c>
      <c r="BM405" s="23" t="s">
        <v>828</v>
      </c>
    </row>
    <row r="406" spans="2:65" s="1" customFormat="1" ht="13.5">
      <c r="B406" s="40"/>
      <c r="C406" s="62"/>
      <c r="D406" s="203" t="s">
        <v>167</v>
      </c>
      <c r="E406" s="62"/>
      <c r="F406" s="204" t="s">
        <v>827</v>
      </c>
      <c r="G406" s="62"/>
      <c r="H406" s="62"/>
      <c r="I406" s="162"/>
      <c r="J406" s="62"/>
      <c r="K406" s="62"/>
      <c r="L406" s="60"/>
      <c r="M406" s="205"/>
      <c r="N406" s="41"/>
      <c r="O406" s="41"/>
      <c r="P406" s="41"/>
      <c r="Q406" s="41"/>
      <c r="R406" s="41"/>
      <c r="S406" s="41"/>
      <c r="T406" s="77"/>
      <c r="AT406" s="23" t="s">
        <v>167</v>
      </c>
      <c r="AU406" s="23" t="s">
        <v>82</v>
      </c>
    </row>
    <row r="407" spans="2:65" s="1" customFormat="1" ht="16.5" customHeight="1">
      <c r="B407" s="40"/>
      <c r="C407" s="228" t="s">
        <v>829</v>
      </c>
      <c r="D407" s="228" t="s">
        <v>232</v>
      </c>
      <c r="E407" s="229" t="s">
        <v>830</v>
      </c>
      <c r="F407" s="230" t="s">
        <v>831</v>
      </c>
      <c r="G407" s="231" t="s">
        <v>289</v>
      </c>
      <c r="H407" s="232">
        <v>48</v>
      </c>
      <c r="I407" s="233"/>
      <c r="J407" s="234">
        <f>ROUND(I407*H407,2)</f>
        <v>0</v>
      </c>
      <c r="K407" s="230" t="s">
        <v>21</v>
      </c>
      <c r="L407" s="235"/>
      <c r="M407" s="236" t="s">
        <v>21</v>
      </c>
      <c r="N407" s="237" t="s">
        <v>43</v>
      </c>
      <c r="O407" s="41"/>
      <c r="P407" s="200">
        <f>O407*H407</f>
        <v>0</v>
      </c>
      <c r="Q407" s="200">
        <v>0</v>
      </c>
      <c r="R407" s="200">
        <f>Q407*H407</f>
        <v>0</v>
      </c>
      <c r="S407" s="200">
        <v>0</v>
      </c>
      <c r="T407" s="201">
        <f>S407*H407</f>
        <v>0</v>
      </c>
      <c r="AR407" s="23" t="s">
        <v>176</v>
      </c>
      <c r="AT407" s="23" t="s">
        <v>232</v>
      </c>
      <c r="AU407" s="23" t="s">
        <v>82</v>
      </c>
      <c r="AY407" s="23" t="s">
        <v>160</v>
      </c>
      <c r="BE407" s="202">
        <f>IF(N407="základní",J407,0)</f>
        <v>0</v>
      </c>
      <c r="BF407" s="202">
        <f>IF(N407="snížená",J407,0)</f>
        <v>0</v>
      </c>
      <c r="BG407" s="202">
        <f>IF(N407="zákl. přenesená",J407,0)</f>
        <v>0</v>
      </c>
      <c r="BH407" s="202">
        <f>IF(N407="sníž. přenesená",J407,0)</f>
        <v>0</v>
      </c>
      <c r="BI407" s="202">
        <f>IF(N407="nulová",J407,0)</f>
        <v>0</v>
      </c>
      <c r="BJ407" s="23" t="s">
        <v>80</v>
      </c>
      <c r="BK407" s="202">
        <f>ROUND(I407*H407,2)</f>
        <v>0</v>
      </c>
      <c r="BL407" s="23" t="s">
        <v>166</v>
      </c>
      <c r="BM407" s="23" t="s">
        <v>832</v>
      </c>
    </row>
    <row r="408" spans="2:65" s="1" customFormat="1" ht="13.5">
      <c r="B408" s="40"/>
      <c r="C408" s="62"/>
      <c r="D408" s="203" t="s">
        <v>167</v>
      </c>
      <c r="E408" s="62"/>
      <c r="F408" s="204" t="s">
        <v>831</v>
      </c>
      <c r="G408" s="62"/>
      <c r="H408" s="62"/>
      <c r="I408" s="162"/>
      <c r="J408" s="62"/>
      <c r="K408" s="62"/>
      <c r="L408" s="60"/>
      <c r="M408" s="205"/>
      <c r="N408" s="41"/>
      <c r="O408" s="41"/>
      <c r="P408" s="41"/>
      <c r="Q408" s="41"/>
      <c r="R408" s="41"/>
      <c r="S408" s="41"/>
      <c r="T408" s="77"/>
      <c r="AT408" s="23" t="s">
        <v>167</v>
      </c>
      <c r="AU408" s="23" t="s">
        <v>82</v>
      </c>
    </row>
    <row r="409" spans="2:65" s="1" customFormat="1" ht="25.5" customHeight="1">
      <c r="B409" s="40"/>
      <c r="C409" s="191" t="s">
        <v>833</v>
      </c>
      <c r="D409" s="191" t="s">
        <v>162</v>
      </c>
      <c r="E409" s="192" t="s">
        <v>834</v>
      </c>
      <c r="F409" s="193" t="s">
        <v>835</v>
      </c>
      <c r="G409" s="194" t="s">
        <v>186</v>
      </c>
      <c r="H409" s="195">
        <v>180</v>
      </c>
      <c r="I409" s="196"/>
      <c r="J409" s="197">
        <f>ROUND(I409*H409,2)</f>
        <v>0</v>
      </c>
      <c r="K409" s="193" t="s">
        <v>21</v>
      </c>
      <c r="L409" s="60"/>
      <c r="M409" s="198" t="s">
        <v>21</v>
      </c>
      <c r="N409" s="199" t="s">
        <v>43</v>
      </c>
      <c r="O409" s="41"/>
      <c r="P409" s="200">
        <f>O409*H409</f>
        <v>0</v>
      </c>
      <c r="Q409" s="200">
        <v>0</v>
      </c>
      <c r="R409" s="200">
        <f>Q409*H409</f>
        <v>0</v>
      </c>
      <c r="S409" s="200">
        <v>0</v>
      </c>
      <c r="T409" s="201">
        <f>S409*H409</f>
        <v>0</v>
      </c>
      <c r="AR409" s="23" t="s">
        <v>166</v>
      </c>
      <c r="AT409" s="23" t="s">
        <v>162</v>
      </c>
      <c r="AU409" s="23" t="s">
        <v>82</v>
      </c>
      <c r="AY409" s="23" t="s">
        <v>160</v>
      </c>
      <c r="BE409" s="202">
        <f>IF(N409="základní",J409,0)</f>
        <v>0</v>
      </c>
      <c r="BF409" s="202">
        <f>IF(N409="snížená",J409,0)</f>
        <v>0</v>
      </c>
      <c r="BG409" s="202">
        <f>IF(N409="zákl. přenesená",J409,0)</f>
        <v>0</v>
      </c>
      <c r="BH409" s="202">
        <f>IF(N409="sníž. přenesená",J409,0)</f>
        <v>0</v>
      </c>
      <c r="BI409" s="202">
        <f>IF(N409="nulová",J409,0)</f>
        <v>0</v>
      </c>
      <c r="BJ409" s="23" t="s">
        <v>80</v>
      </c>
      <c r="BK409" s="202">
        <f>ROUND(I409*H409,2)</f>
        <v>0</v>
      </c>
      <c r="BL409" s="23" t="s">
        <v>166</v>
      </c>
      <c r="BM409" s="23" t="s">
        <v>836</v>
      </c>
    </row>
    <row r="410" spans="2:65" s="1" customFormat="1" ht="13.5">
      <c r="B410" s="40"/>
      <c r="C410" s="62"/>
      <c r="D410" s="203" t="s">
        <v>167</v>
      </c>
      <c r="E410" s="62"/>
      <c r="F410" s="204" t="s">
        <v>835</v>
      </c>
      <c r="G410" s="62"/>
      <c r="H410" s="62"/>
      <c r="I410" s="162"/>
      <c r="J410" s="62"/>
      <c r="K410" s="62"/>
      <c r="L410" s="60"/>
      <c r="M410" s="205"/>
      <c r="N410" s="41"/>
      <c r="O410" s="41"/>
      <c r="P410" s="41"/>
      <c r="Q410" s="41"/>
      <c r="R410" s="41"/>
      <c r="S410" s="41"/>
      <c r="T410" s="77"/>
      <c r="AT410" s="23" t="s">
        <v>167</v>
      </c>
      <c r="AU410" s="23" t="s">
        <v>82</v>
      </c>
    </row>
    <row r="411" spans="2:65" s="1" customFormat="1" ht="16.5" customHeight="1">
      <c r="B411" s="40"/>
      <c r="C411" s="228" t="s">
        <v>837</v>
      </c>
      <c r="D411" s="228" t="s">
        <v>232</v>
      </c>
      <c r="E411" s="229" t="s">
        <v>838</v>
      </c>
      <c r="F411" s="230" t="s">
        <v>839</v>
      </c>
      <c r="G411" s="231" t="s">
        <v>186</v>
      </c>
      <c r="H411" s="232">
        <v>195</v>
      </c>
      <c r="I411" s="233"/>
      <c r="J411" s="234">
        <f>ROUND(I411*H411,2)</f>
        <v>0</v>
      </c>
      <c r="K411" s="230" t="s">
        <v>21</v>
      </c>
      <c r="L411" s="235"/>
      <c r="M411" s="236" t="s">
        <v>21</v>
      </c>
      <c r="N411" s="237" t="s">
        <v>43</v>
      </c>
      <c r="O411" s="41"/>
      <c r="P411" s="200">
        <f>O411*H411</f>
        <v>0</v>
      </c>
      <c r="Q411" s="200">
        <v>0</v>
      </c>
      <c r="R411" s="200">
        <f>Q411*H411</f>
        <v>0</v>
      </c>
      <c r="S411" s="200">
        <v>0</v>
      </c>
      <c r="T411" s="201">
        <f>S411*H411</f>
        <v>0</v>
      </c>
      <c r="AR411" s="23" t="s">
        <v>176</v>
      </c>
      <c r="AT411" s="23" t="s">
        <v>232</v>
      </c>
      <c r="AU411" s="23" t="s">
        <v>82</v>
      </c>
      <c r="AY411" s="23" t="s">
        <v>160</v>
      </c>
      <c r="BE411" s="202">
        <f>IF(N411="základní",J411,0)</f>
        <v>0</v>
      </c>
      <c r="BF411" s="202">
        <f>IF(N411="snížená",J411,0)</f>
        <v>0</v>
      </c>
      <c r="BG411" s="202">
        <f>IF(N411="zákl. přenesená",J411,0)</f>
        <v>0</v>
      </c>
      <c r="BH411" s="202">
        <f>IF(N411="sníž. přenesená",J411,0)</f>
        <v>0</v>
      </c>
      <c r="BI411" s="202">
        <f>IF(N411="nulová",J411,0)</f>
        <v>0</v>
      </c>
      <c r="BJ411" s="23" t="s">
        <v>80</v>
      </c>
      <c r="BK411" s="202">
        <f>ROUND(I411*H411,2)</f>
        <v>0</v>
      </c>
      <c r="BL411" s="23" t="s">
        <v>166</v>
      </c>
      <c r="BM411" s="23" t="s">
        <v>840</v>
      </c>
    </row>
    <row r="412" spans="2:65" s="1" customFormat="1" ht="13.5">
      <c r="B412" s="40"/>
      <c r="C412" s="62"/>
      <c r="D412" s="203" t="s">
        <v>167</v>
      </c>
      <c r="E412" s="62"/>
      <c r="F412" s="204" t="s">
        <v>839</v>
      </c>
      <c r="G412" s="62"/>
      <c r="H412" s="62"/>
      <c r="I412" s="162"/>
      <c r="J412" s="62"/>
      <c r="K412" s="62"/>
      <c r="L412" s="60"/>
      <c r="M412" s="205"/>
      <c r="N412" s="41"/>
      <c r="O412" s="41"/>
      <c r="P412" s="41"/>
      <c r="Q412" s="41"/>
      <c r="R412" s="41"/>
      <c r="S412" s="41"/>
      <c r="T412" s="77"/>
      <c r="AT412" s="23" t="s">
        <v>167</v>
      </c>
      <c r="AU412" s="23" t="s">
        <v>82</v>
      </c>
    </row>
    <row r="413" spans="2:65" s="1" customFormat="1" ht="25.5" customHeight="1">
      <c r="B413" s="40"/>
      <c r="C413" s="191" t="s">
        <v>841</v>
      </c>
      <c r="D413" s="191" t="s">
        <v>162</v>
      </c>
      <c r="E413" s="192" t="s">
        <v>842</v>
      </c>
      <c r="F413" s="193" t="s">
        <v>843</v>
      </c>
      <c r="G413" s="194" t="s">
        <v>186</v>
      </c>
      <c r="H413" s="195">
        <v>80</v>
      </c>
      <c r="I413" s="196"/>
      <c r="J413" s="197">
        <f>ROUND(I413*H413,2)</f>
        <v>0</v>
      </c>
      <c r="K413" s="193" t="s">
        <v>21</v>
      </c>
      <c r="L413" s="60"/>
      <c r="M413" s="198" t="s">
        <v>21</v>
      </c>
      <c r="N413" s="199" t="s">
        <v>43</v>
      </c>
      <c r="O413" s="41"/>
      <c r="P413" s="200">
        <f>O413*H413</f>
        <v>0</v>
      </c>
      <c r="Q413" s="200">
        <v>0</v>
      </c>
      <c r="R413" s="200">
        <f>Q413*H413</f>
        <v>0</v>
      </c>
      <c r="S413" s="200">
        <v>0</v>
      </c>
      <c r="T413" s="201">
        <f>S413*H413</f>
        <v>0</v>
      </c>
      <c r="AR413" s="23" t="s">
        <v>166</v>
      </c>
      <c r="AT413" s="23" t="s">
        <v>162</v>
      </c>
      <c r="AU413" s="23" t="s">
        <v>82</v>
      </c>
      <c r="AY413" s="23" t="s">
        <v>160</v>
      </c>
      <c r="BE413" s="202">
        <f>IF(N413="základní",J413,0)</f>
        <v>0</v>
      </c>
      <c r="BF413" s="202">
        <f>IF(N413="snížená",J413,0)</f>
        <v>0</v>
      </c>
      <c r="BG413" s="202">
        <f>IF(N413="zákl. přenesená",J413,0)</f>
        <v>0</v>
      </c>
      <c r="BH413" s="202">
        <f>IF(N413="sníž. přenesená",J413,0)</f>
        <v>0</v>
      </c>
      <c r="BI413" s="202">
        <f>IF(N413="nulová",J413,0)</f>
        <v>0</v>
      </c>
      <c r="BJ413" s="23" t="s">
        <v>80</v>
      </c>
      <c r="BK413" s="202">
        <f>ROUND(I413*H413,2)</f>
        <v>0</v>
      </c>
      <c r="BL413" s="23" t="s">
        <v>166</v>
      </c>
      <c r="BM413" s="23" t="s">
        <v>844</v>
      </c>
    </row>
    <row r="414" spans="2:65" s="1" customFormat="1" ht="13.5">
      <c r="B414" s="40"/>
      <c r="C414" s="62"/>
      <c r="D414" s="203" t="s">
        <v>167</v>
      </c>
      <c r="E414" s="62"/>
      <c r="F414" s="204" t="s">
        <v>843</v>
      </c>
      <c r="G414" s="62"/>
      <c r="H414" s="62"/>
      <c r="I414" s="162"/>
      <c r="J414" s="62"/>
      <c r="K414" s="62"/>
      <c r="L414" s="60"/>
      <c r="M414" s="205"/>
      <c r="N414" s="41"/>
      <c r="O414" s="41"/>
      <c r="P414" s="41"/>
      <c r="Q414" s="41"/>
      <c r="R414" s="41"/>
      <c r="S414" s="41"/>
      <c r="T414" s="77"/>
      <c r="AT414" s="23" t="s">
        <v>167</v>
      </c>
      <c r="AU414" s="23" t="s">
        <v>82</v>
      </c>
    </row>
    <row r="415" spans="2:65" s="1" customFormat="1" ht="25.5" customHeight="1">
      <c r="B415" s="40"/>
      <c r="C415" s="228" t="s">
        <v>845</v>
      </c>
      <c r="D415" s="228" t="s">
        <v>232</v>
      </c>
      <c r="E415" s="229" t="s">
        <v>846</v>
      </c>
      <c r="F415" s="230" t="s">
        <v>847</v>
      </c>
      <c r="G415" s="231" t="s">
        <v>186</v>
      </c>
      <c r="H415" s="232">
        <v>90</v>
      </c>
      <c r="I415" s="233"/>
      <c r="J415" s="234">
        <f>ROUND(I415*H415,2)</f>
        <v>0</v>
      </c>
      <c r="K415" s="230" t="s">
        <v>21</v>
      </c>
      <c r="L415" s="235"/>
      <c r="M415" s="236" t="s">
        <v>21</v>
      </c>
      <c r="N415" s="237" t="s">
        <v>43</v>
      </c>
      <c r="O415" s="41"/>
      <c r="P415" s="200">
        <f>O415*H415</f>
        <v>0</v>
      </c>
      <c r="Q415" s="200">
        <v>0</v>
      </c>
      <c r="R415" s="200">
        <f>Q415*H415</f>
        <v>0</v>
      </c>
      <c r="S415" s="200">
        <v>0</v>
      </c>
      <c r="T415" s="201">
        <f>S415*H415</f>
        <v>0</v>
      </c>
      <c r="AR415" s="23" t="s">
        <v>176</v>
      </c>
      <c r="AT415" s="23" t="s">
        <v>232</v>
      </c>
      <c r="AU415" s="23" t="s">
        <v>82</v>
      </c>
      <c r="AY415" s="23" t="s">
        <v>160</v>
      </c>
      <c r="BE415" s="202">
        <f>IF(N415="základní",J415,0)</f>
        <v>0</v>
      </c>
      <c r="BF415" s="202">
        <f>IF(N415="snížená",J415,0)</f>
        <v>0</v>
      </c>
      <c r="BG415" s="202">
        <f>IF(N415="zákl. přenesená",J415,0)</f>
        <v>0</v>
      </c>
      <c r="BH415" s="202">
        <f>IF(N415="sníž. přenesená",J415,0)</f>
        <v>0</v>
      </c>
      <c r="BI415" s="202">
        <f>IF(N415="nulová",J415,0)</f>
        <v>0</v>
      </c>
      <c r="BJ415" s="23" t="s">
        <v>80</v>
      </c>
      <c r="BK415" s="202">
        <f>ROUND(I415*H415,2)</f>
        <v>0</v>
      </c>
      <c r="BL415" s="23" t="s">
        <v>166</v>
      </c>
      <c r="BM415" s="23" t="s">
        <v>848</v>
      </c>
    </row>
    <row r="416" spans="2:65" s="1" customFormat="1" ht="13.5">
      <c r="B416" s="40"/>
      <c r="C416" s="62"/>
      <c r="D416" s="203" t="s">
        <v>167</v>
      </c>
      <c r="E416" s="62"/>
      <c r="F416" s="204" t="s">
        <v>847</v>
      </c>
      <c r="G416" s="62"/>
      <c r="H416" s="62"/>
      <c r="I416" s="162"/>
      <c r="J416" s="62"/>
      <c r="K416" s="62"/>
      <c r="L416" s="60"/>
      <c r="M416" s="205"/>
      <c r="N416" s="41"/>
      <c r="O416" s="41"/>
      <c r="P416" s="41"/>
      <c r="Q416" s="41"/>
      <c r="R416" s="41"/>
      <c r="S416" s="41"/>
      <c r="T416" s="77"/>
      <c r="AT416" s="23" t="s">
        <v>167</v>
      </c>
      <c r="AU416" s="23" t="s">
        <v>82</v>
      </c>
    </row>
    <row r="417" spans="2:65" s="1" customFormat="1" ht="25.5" customHeight="1">
      <c r="B417" s="40"/>
      <c r="C417" s="191" t="s">
        <v>849</v>
      </c>
      <c r="D417" s="191" t="s">
        <v>162</v>
      </c>
      <c r="E417" s="192" t="s">
        <v>850</v>
      </c>
      <c r="F417" s="193" t="s">
        <v>851</v>
      </c>
      <c r="G417" s="194" t="s">
        <v>186</v>
      </c>
      <c r="H417" s="195">
        <v>695</v>
      </c>
      <c r="I417" s="196"/>
      <c r="J417" s="197">
        <f>ROUND(I417*H417,2)</f>
        <v>0</v>
      </c>
      <c r="K417" s="193" t="s">
        <v>21</v>
      </c>
      <c r="L417" s="60"/>
      <c r="M417" s="198" t="s">
        <v>21</v>
      </c>
      <c r="N417" s="199" t="s">
        <v>43</v>
      </c>
      <c r="O417" s="41"/>
      <c r="P417" s="200">
        <f>O417*H417</f>
        <v>0</v>
      </c>
      <c r="Q417" s="200">
        <v>0</v>
      </c>
      <c r="R417" s="200">
        <f>Q417*H417</f>
        <v>0</v>
      </c>
      <c r="S417" s="200">
        <v>0</v>
      </c>
      <c r="T417" s="201">
        <f>S417*H417</f>
        <v>0</v>
      </c>
      <c r="AR417" s="23" t="s">
        <v>166</v>
      </c>
      <c r="AT417" s="23" t="s">
        <v>162</v>
      </c>
      <c r="AU417" s="23" t="s">
        <v>82</v>
      </c>
      <c r="AY417" s="23" t="s">
        <v>160</v>
      </c>
      <c r="BE417" s="202">
        <f>IF(N417="základní",J417,0)</f>
        <v>0</v>
      </c>
      <c r="BF417" s="202">
        <f>IF(N417="snížená",J417,0)</f>
        <v>0</v>
      </c>
      <c r="BG417" s="202">
        <f>IF(N417="zákl. přenesená",J417,0)</f>
        <v>0</v>
      </c>
      <c r="BH417" s="202">
        <f>IF(N417="sníž. přenesená",J417,0)</f>
        <v>0</v>
      </c>
      <c r="BI417" s="202">
        <f>IF(N417="nulová",J417,0)</f>
        <v>0</v>
      </c>
      <c r="BJ417" s="23" t="s">
        <v>80</v>
      </c>
      <c r="BK417" s="202">
        <f>ROUND(I417*H417,2)</f>
        <v>0</v>
      </c>
      <c r="BL417" s="23" t="s">
        <v>166</v>
      </c>
      <c r="BM417" s="23" t="s">
        <v>852</v>
      </c>
    </row>
    <row r="418" spans="2:65" s="1" customFormat="1" ht="27">
      <c r="B418" s="40"/>
      <c r="C418" s="62"/>
      <c r="D418" s="203" t="s">
        <v>167</v>
      </c>
      <c r="E418" s="62"/>
      <c r="F418" s="204" t="s">
        <v>851</v>
      </c>
      <c r="G418" s="62"/>
      <c r="H418" s="62"/>
      <c r="I418" s="162"/>
      <c r="J418" s="62"/>
      <c r="K418" s="62"/>
      <c r="L418" s="60"/>
      <c r="M418" s="205"/>
      <c r="N418" s="41"/>
      <c r="O418" s="41"/>
      <c r="P418" s="41"/>
      <c r="Q418" s="41"/>
      <c r="R418" s="41"/>
      <c r="S418" s="41"/>
      <c r="T418" s="77"/>
      <c r="AT418" s="23" t="s">
        <v>167</v>
      </c>
      <c r="AU418" s="23" t="s">
        <v>82</v>
      </c>
    </row>
    <row r="419" spans="2:65" s="1" customFormat="1" ht="16.5" customHeight="1">
      <c r="B419" s="40"/>
      <c r="C419" s="228" t="s">
        <v>853</v>
      </c>
      <c r="D419" s="228" t="s">
        <v>232</v>
      </c>
      <c r="E419" s="229" t="s">
        <v>854</v>
      </c>
      <c r="F419" s="230" t="s">
        <v>855</v>
      </c>
      <c r="G419" s="231" t="s">
        <v>186</v>
      </c>
      <c r="H419" s="232">
        <v>730</v>
      </c>
      <c r="I419" s="233"/>
      <c r="J419" s="234">
        <f>ROUND(I419*H419,2)</f>
        <v>0</v>
      </c>
      <c r="K419" s="230" t="s">
        <v>21</v>
      </c>
      <c r="L419" s="235"/>
      <c r="M419" s="236" t="s">
        <v>21</v>
      </c>
      <c r="N419" s="237" t="s">
        <v>43</v>
      </c>
      <c r="O419" s="41"/>
      <c r="P419" s="200">
        <f>O419*H419</f>
        <v>0</v>
      </c>
      <c r="Q419" s="200">
        <v>0</v>
      </c>
      <c r="R419" s="200">
        <f>Q419*H419</f>
        <v>0</v>
      </c>
      <c r="S419" s="200">
        <v>0</v>
      </c>
      <c r="T419" s="201">
        <f>S419*H419</f>
        <v>0</v>
      </c>
      <c r="AR419" s="23" t="s">
        <v>176</v>
      </c>
      <c r="AT419" s="23" t="s">
        <v>232</v>
      </c>
      <c r="AU419" s="23" t="s">
        <v>82</v>
      </c>
      <c r="AY419" s="23" t="s">
        <v>160</v>
      </c>
      <c r="BE419" s="202">
        <f>IF(N419="základní",J419,0)</f>
        <v>0</v>
      </c>
      <c r="BF419" s="202">
        <f>IF(N419="snížená",J419,0)</f>
        <v>0</v>
      </c>
      <c r="BG419" s="202">
        <f>IF(N419="zákl. přenesená",J419,0)</f>
        <v>0</v>
      </c>
      <c r="BH419" s="202">
        <f>IF(N419="sníž. přenesená",J419,0)</f>
        <v>0</v>
      </c>
      <c r="BI419" s="202">
        <f>IF(N419="nulová",J419,0)</f>
        <v>0</v>
      </c>
      <c r="BJ419" s="23" t="s">
        <v>80</v>
      </c>
      <c r="BK419" s="202">
        <f>ROUND(I419*H419,2)</f>
        <v>0</v>
      </c>
      <c r="BL419" s="23" t="s">
        <v>166</v>
      </c>
      <c r="BM419" s="23" t="s">
        <v>856</v>
      </c>
    </row>
    <row r="420" spans="2:65" s="1" customFormat="1" ht="13.5">
      <c r="B420" s="40"/>
      <c r="C420" s="62"/>
      <c r="D420" s="203" t="s">
        <v>167</v>
      </c>
      <c r="E420" s="62"/>
      <c r="F420" s="204" t="s">
        <v>855</v>
      </c>
      <c r="G420" s="62"/>
      <c r="H420" s="62"/>
      <c r="I420" s="162"/>
      <c r="J420" s="62"/>
      <c r="K420" s="62"/>
      <c r="L420" s="60"/>
      <c r="M420" s="205"/>
      <c r="N420" s="41"/>
      <c r="O420" s="41"/>
      <c r="P420" s="41"/>
      <c r="Q420" s="41"/>
      <c r="R420" s="41"/>
      <c r="S420" s="41"/>
      <c r="T420" s="77"/>
      <c r="AT420" s="23" t="s">
        <v>167</v>
      </c>
      <c r="AU420" s="23" t="s">
        <v>82</v>
      </c>
    </row>
    <row r="421" spans="2:65" s="1" customFormat="1" ht="25.5" customHeight="1">
      <c r="B421" s="40"/>
      <c r="C421" s="191" t="s">
        <v>857</v>
      </c>
      <c r="D421" s="191" t="s">
        <v>162</v>
      </c>
      <c r="E421" s="192" t="s">
        <v>858</v>
      </c>
      <c r="F421" s="193" t="s">
        <v>859</v>
      </c>
      <c r="G421" s="194" t="s">
        <v>186</v>
      </c>
      <c r="H421" s="195">
        <v>60</v>
      </c>
      <c r="I421" s="196"/>
      <c r="J421" s="197">
        <f>ROUND(I421*H421,2)</f>
        <v>0</v>
      </c>
      <c r="K421" s="193" t="s">
        <v>21</v>
      </c>
      <c r="L421" s="60"/>
      <c r="M421" s="198" t="s">
        <v>21</v>
      </c>
      <c r="N421" s="199" t="s">
        <v>43</v>
      </c>
      <c r="O421" s="41"/>
      <c r="P421" s="200">
        <f>O421*H421</f>
        <v>0</v>
      </c>
      <c r="Q421" s="200">
        <v>0</v>
      </c>
      <c r="R421" s="200">
        <f>Q421*H421</f>
        <v>0</v>
      </c>
      <c r="S421" s="200">
        <v>0</v>
      </c>
      <c r="T421" s="201">
        <f>S421*H421</f>
        <v>0</v>
      </c>
      <c r="AR421" s="23" t="s">
        <v>166</v>
      </c>
      <c r="AT421" s="23" t="s">
        <v>162</v>
      </c>
      <c r="AU421" s="23" t="s">
        <v>82</v>
      </c>
      <c r="AY421" s="23" t="s">
        <v>160</v>
      </c>
      <c r="BE421" s="202">
        <f>IF(N421="základní",J421,0)</f>
        <v>0</v>
      </c>
      <c r="BF421" s="202">
        <f>IF(N421="snížená",J421,0)</f>
        <v>0</v>
      </c>
      <c r="BG421" s="202">
        <f>IF(N421="zákl. přenesená",J421,0)</f>
        <v>0</v>
      </c>
      <c r="BH421" s="202">
        <f>IF(N421="sníž. přenesená",J421,0)</f>
        <v>0</v>
      </c>
      <c r="BI421" s="202">
        <f>IF(N421="nulová",J421,0)</f>
        <v>0</v>
      </c>
      <c r="BJ421" s="23" t="s">
        <v>80</v>
      </c>
      <c r="BK421" s="202">
        <f>ROUND(I421*H421,2)</f>
        <v>0</v>
      </c>
      <c r="BL421" s="23" t="s">
        <v>166</v>
      </c>
      <c r="BM421" s="23" t="s">
        <v>860</v>
      </c>
    </row>
    <row r="422" spans="2:65" s="1" customFormat="1" ht="27">
      <c r="B422" s="40"/>
      <c r="C422" s="62"/>
      <c r="D422" s="203" t="s">
        <v>167</v>
      </c>
      <c r="E422" s="62"/>
      <c r="F422" s="204" t="s">
        <v>859</v>
      </c>
      <c r="G422" s="62"/>
      <c r="H422" s="62"/>
      <c r="I422" s="162"/>
      <c r="J422" s="62"/>
      <c r="K422" s="62"/>
      <c r="L422" s="60"/>
      <c r="M422" s="205"/>
      <c r="N422" s="41"/>
      <c r="O422" s="41"/>
      <c r="P422" s="41"/>
      <c r="Q422" s="41"/>
      <c r="R422" s="41"/>
      <c r="S422" s="41"/>
      <c r="T422" s="77"/>
      <c r="AT422" s="23" t="s">
        <v>167</v>
      </c>
      <c r="AU422" s="23" t="s">
        <v>82</v>
      </c>
    </row>
    <row r="423" spans="2:65" s="1" customFormat="1" ht="16.5" customHeight="1">
      <c r="B423" s="40"/>
      <c r="C423" s="228" t="s">
        <v>861</v>
      </c>
      <c r="D423" s="228" t="s">
        <v>232</v>
      </c>
      <c r="E423" s="229" t="s">
        <v>862</v>
      </c>
      <c r="F423" s="230" t="s">
        <v>863</v>
      </c>
      <c r="G423" s="231" t="s">
        <v>186</v>
      </c>
      <c r="H423" s="232">
        <v>65</v>
      </c>
      <c r="I423" s="233"/>
      <c r="J423" s="234">
        <f>ROUND(I423*H423,2)</f>
        <v>0</v>
      </c>
      <c r="K423" s="230" t="s">
        <v>21</v>
      </c>
      <c r="L423" s="235"/>
      <c r="M423" s="236" t="s">
        <v>21</v>
      </c>
      <c r="N423" s="237" t="s">
        <v>43</v>
      </c>
      <c r="O423" s="41"/>
      <c r="P423" s="200">
        <f>O423*H423</f>
        <v>0</v>
      </c>
      <c r="Q423" s="200">
        <v>0</v>
      </c>
      <c r="R423" s="200">
        <f>Q423*H423</f>
        <v>0</v>
      </c>
      <c r="S423" s="200">
        <v>0</v>
      </c>
      <c r="T423" s="201">
        <f>S423*H423</f>
        <v>0</v>
      </c>
      <c r="AR423" s="23" t="s">
        <v>176</v>
      </c>
      <c r="AT423" s="23" t="s">
        <v>232</v>
      </c>
      <c r="AU423" s="23" t="s">
        <v>82</v>
      </c>
      <c r="AY423" s="23" t="s">
        <v>160</v>
      </c>
      <c r="BE423" s="202">
        <f>IF(N423="základní",J423,0)</f>
        <v>0</v>
      </c>
      <c r="BF423" s="202">
        <f>IF(N423="snížená",J423,0)</f>
        <v>0</v>
      </c>
      <c r="BG423" s="202">
        <f>IF(N423="zákl. přenesená",J423,0)</f>
        <v>0</v>
      </c>
      <c r="BH423" s="202">
        <f>IF(N423="sníž. přenesená",J423,0)</f>
        <v>0</v>
      </c>
      <c r="BI423" s="202">
        <f>IF(N423="nulová",J423,0)</f>
        <v>0</v>
      </c>
      <c r="BJ423" s="23" t="s">
        <v>80</v>
      </c>
      <c r="BK423" s="202">
        <f>ROUND(I423*H423,2)</f>
        <v>0</v>
      </c>
      <c r="BL423" s="23" t="s">
        <v>166</v>
      </c>
      <c r="BM423" s="23" t="s">
        <v>864</v>
      </c>
    </row>
    <row r="424" spans="2:65" s="1" customFormat="1" ht="13.5">
      <c r="B424" s="40"/>
      <c r="C424" s="62"/>
      <c r="D424" s="203" t="s">
        <v>167</v>
      </c>
      <c r="E424" s="62"/>
      <c r="F424" s="204" t="s">
        <v>863</v>
      </c>
      <c r="G424" s="62"/>
      <c r="H424" s="62"/>
      <c r="I424" s="162"/>
      <c r="J424" s="62"/>
      <c r="K424" s="62"/>
      <c r="L424" s="60"/>
      <c r="M424" s="205"/>
      <c r="N424" s="41"/>
      <c r="O424" s="41"/>
      <c r="P424" s="41"/>
      <c r="Q424" s="41"/>
      <c r="R424" s="41"/>
      <c r="S424" s="41"/>
      <c r="T424" s="77"/>
      <c r="AT424" s="23" t="s">
        <v>167</v>
      </c>
      <c r="AU424" s="23" t="s">
        <v>82</v>
      </c>
    </row>
    <row r="425" spans="2:65" s="1" customFormat="1" ht="25.5" customHeight="1">
      <c r="B425" s="40"/>
      <c r="C425" s="191" t="s">
        <v>865</v>
      </c>
      <c r="D425" s="191" t="s">
        <v>162</v>
      </c>
      <c r="E425" s="192" t="s">
        <v>866</v>
      </c>
      <c r="F425" s="193" t="s">
        <v>867</v>
      </c>
      <c r="G425" s="194" t="s">
        <v>186</v>
      </c>
      <c r="H425" s="195">
        <v>790</v>
      </c>
      <c r="I425" s="196"/>
      <c r="J425" s="197">
        <f>ROUND(I425*H425,2)</f>
        <v>0</v>
      </c>
      <c r="K425" s="193" t="s">
        <v>21</v>
      </c>
      <c r="L425" s="60"/>
      <c r="M425" s="198" t="s">
        <v>21</v>
      </c>
      <c r="N425" s="199" t="s">
        <v>43</v>
      </c>
      <c r="O425" s="41"/>
      <c r="P425" s="200">
        <f>O425*H425</f>
        <v>0</v>
      </c>
      <c r="Q425" s="200">
        <v>0</v>
      </c>
      <c r="R425" s="200">
        <f>Q425*H425</f>
        <v>0</v>
      </c>
      <c r="S425" s="200">
        <v>0</v>
      </c>
      <c r="T425" s="201">
        <f>S425*H425</f>
        <v>0</v>
      </c>
      <c r="AR425" s="23" t="s">
        <v>166</v>
      </c>
      <c r="AT425" s="23" t="s">
        <v>162</v>
      </c>
      <c r="AU425" s="23" t="s">
        <v>82</v>
      </c>
      <c r="AY425" s="23" t="s">
        <v>160</v>
      </c>
      <c r="BE425" s="202">
        <f>IF(N425="základní",J425,0)</f>
        <v>0</v>
      </c>
      <c r="BF425" s="202">
        <f>IF(N425="snížená",J425,0)</f>
        <v>0</v>
      </c>
      <c r="BG425" s="202">
        <f>IF(N425="zákl. přenesená",J425,0)</f>
        <v>0</v>
      </c>
      <c r="BH425" s="202">
        <f>IF(N425="sníž. přenesená",J425,0)</f>
        <v>0</v>
      </c>
      <c r="BI425" s="202">
        <f>IF(N425="nulová",J425,0)</f>
        <v>0</v>
      </c>
      <c r="BJ425" s="23" t="s">
        <v>80</v>
      </c>
      <c r="BK425" s="202">
        <f>ROUND(I425*H425,2)</f>
        <v>0</v>
      </c>
      <c r="BL425" s="23" t="s">
        <v>166</v>
      </c>
      <c r="BM425" s="23" t="s">
        <v>868</v>
      </c>
    </row>
    <row r="426" spans="2:65" s="1" customFormat="1" ht="13.5">
      <c r="B426" s="40"/>
      <c r="C426" s="62"/>
      <c r="D426" s="203" t="s">
        <v>167</v>
      </c>
      <c r="E426" s="62"/>
      <c r="F426" s="204" t="s">
        <v>867</v>
      </c>
      <c r="G426" s="62"/>
      <c r="H426" s="62"/>
      <c r="I426" s="162"/>
      <c r="J426" s="62"/>
      <c r="K426" s="62"/>
      <c r="L426" s="60"/>
      <c r="M426" s="205"/>
      <c r="N426" s="41"/>
      <c r="O426" s="41"/>
      <c r="P426" s="41"/>
      <c r="Q426" s="41"/>
      <c r="R426" s="41"/>
      <c r="S426" s="41"/>
      <c r="T426" s="77"/>
      <c r="AT426" s="23" t="s">
        <v>167</v>
      </c>
      <c r="AU426" s="23" t="s">
        <v>82</v>
      </c>
    </row>
    <row r="427" spans="2:65" s="1" customFormat="1" ht="16.5" customHeight="1">
      <c r="B427" s="40"/>
      <c r="C427" s="228" t="s">
        <v>869</v>
      </c>
      <c r="D427" s="228" t="s">
        <v>232</v>
      </c>
      <c r="E427" s="229" t="s">
        <v>870</v>
      </c>
      <c r="F427" s="230" t="s">
        <v>871</v>
      </c>
      <c r="G427" s="231" t="s">
        <v>186</v>
      </c>
      <c r="H427" s="232">
        <v>820</v>
      </c>
      <c r="I427" s="233"/>
      <c r="J427" s="234">
        <f>ROUND(I427*H427,2)</f>
        <v>0</v>
      </c>
      <c r="K427" s="230" t="s">
        <v>21</v>
      </c>
      <c r="L427" s="235"/>
      <c r="M427" s="236" t="s">
        <v>21</v>
      </c>
      <c r="N427" s="237" t="s">
        <v>43</v>
      </c>
      <c r="O427" s="41"/>
      <c r="P427" s="200">
        <f>O427*H427</f>
        <v>0</v>
      </c>
      <c r="Q427" s="200">
        <v>0</v>
      </c>
      <c r="R427" s="200">
        <f>Q427*H427</f>
        <v>0</v>
      </c>
      <c r="S427" s="200">
        <v>0</v>
      </c>
      <c r="T427" s="201">
        <f>S427*H427</f>
        <v>0</v>
      </c>
      <c r="AR427" s="23" t="s">
        <v>176</v>
      </c>
      <c r="AT427" s="23" t="s">
        <v>232</v>
      </c>
      <c r="AU427" s="23" t="s">
        <v>82</v>
      </c>
      <c r="AY427" s="23" t="s">
        <v>160</v>
      </c>
      <c r="BE427" s="202">
        <f>IF(N427="základní",J427,0)</f>
        <v>0</v>
      </c>
      <c r="BF427" s="202">
        <f>IF(N427="snížená",J427,0)</f>
        <v>0</v>
      </c>
      <c r="BG427" s="202">
        <f>IF(N427="zákl. přenesená",J427,0)</f>
        <v>0</v>
      </c>
      <c r="BH427" s="202">
        <f>IF(N427="sníž. přenesená",J427,0)</f>
        <v>0</v>
      </c>
      <c r="BI427" s="202">
        <f>IF(N427="nulová",J427,0)</f>
        <v>0</v>
      </c>
      <c r="BJ427" s="23" t="s">
        <v>80</v>
      </c>
      <c r="BK427" s="202">
        <f>ROUND(I427*H427,2)</f>
        <v>0</v>
      </c>
      <c r="BL427" s="23" t="s">
        <v>166</v>
      </c>
      <c r="BM427" s="23" t="s">
        <v>872</v>
      </c>
    </row>
    <row r="428" spans="2:65" s="1" customFormat="1" ht="13.5">
      <c r="B428" s="40"/>
      <c r="C428" s="62"/>
      <c r="D428" s="203" t="s">
        <v>167</v>
      </c>
      <c r="E428" s="62"/>
      <c r="F428" s="204" t="s">
        <v>871</v>
      </c>
      <c r="G428" s="62"/>
      <c r="H428" s="62"/>
      <c r="I428" s="162"/>
      <c r="J428" s="62"/>
      <c r="K428" s="62"/>
      <c r="L428" s="60"/>
      <c r="M428" s="205"/>
      <c r="N428" s="41"/>
      <c r="O428" s="41"/>
      <c r="P428" s="41"/>
      <c r="Q428" s="41"/>
      <c r="R428" s="41"/>
      <c r="S428" s="41"/>
      <c r="T428" s="77"/>
      <c r="AT428" s="23" t="s">
        <v>167</v>
      </c>
      <c r="AU428" s="23" t="s">
        <v>82</v>
      </c>
    </row>
    <row r="429" spans="2:65" s="1" customFormat="1" ht="25.5" customHeight="1">
      <c r="B429" s="40"/>
      <c r="C429" s="191" t="s">
        <v>873</v>
      </c>
      <c r="D429" s="191" t="s">
        <v>162</v>
      </c>
      <c r="E429" s="192" t="s">
        <v>874</v>
      </c>
      <c r="F429" s="193" t="s">
        <v>875</v>
      </c>
      <c r="G429" s="194" t="s">
        <v>186</v>
      </c>
      <c r="H429" s="195">
        <v>130</v>
      </c>
      <c r="I429" s="196"/>
      <c r="J429" s="197">
        <f>ROUND(I429*H429,2)</f>
        <v>0</v>
      </c>
      <c r="K429" s="193" t="s">
        <v>21</v>
      </c>
      <c r="L429" s="60"/>
      <c r="M429" s="198" t="s">
        <v>21</v>
      </c>
      <c r="N429" s="199" t="s">
        <v>43</v>
      </c>
      <c r="O429" s="41"/>
      <c r="P429" s="200">
        <f>O429*H429</f>
        <v>0</v>
      </c>
      <c r="Q429" s="200">
        <v>0</v>
      </c>
      <c r="R429" s="200">
        <f>Q429*H429</f>
        <v>0</v>
      </c>
      <c r="S429" s="200">
        <v>0</v>
      </c>
      <c r="T429" s="201">
        <f>S429*H429</f>
        <v>0</v>
      </c>
      <c r="AR429" s="23" t="s">
        <v>166</v>
      </c>
      <c r="AT429" s="23" t="s">
        <v>162</v>
      </c>
      <c r="AU429" s="23" t="s">
        <v>82</v>
      </c>
      <c r="AY429" s="23" t="s">
        <v>160</v>
      </c>
      <c r="BE429" s="202">
        <f>IF(N429="základní",J429,0)</f>
        <v>0</v>
      </c>
      <c r="BF429" s="202">
        <f>IF(N429="snížená",J429,0)</f>
        <v>0</v>
      </c>
      <c r="BG429" s="202">
        <f>IF(N429="zákl. přenesená",J429,0)</f>
        <v>0</v>
      </c>
      <c r="BH429" s="202">
        <f>IF(N429="sníž. přenesená",J429,0)</f>
        <v>0</v>
      </c>
      <c r="BI429" s="202">
        <f>IF(N429="nulová",J429,0)</f>
        <v>0</v>
      </c>
      <c r="BJ429" s="23" t="s">
        <v>80</v>
      </c>
      <c r="BK429" s="202">
        <f>ROUND(I429*H429,2)</f>
        <v>0</v>
      </c>
      <c r="BL429" s="23" t="s">
        <v>166</v>
      </c>
      <c r="BM429" s="23" t="s">
        <v>876</v>
      </c>
    </row>
    <row r="430" spans="2:65" s="1" customFormat="1" ht="13.5">
      <c r="B430" s="40"/>
      <c r="C430" s="62"/>
      <c r="D430" s="203" t="s">
        <v>167</v>
      </c>
      <c r="E430" s="62"/>
      <c r="F430" s="204" t="s">
        <v>875</v>
      </c>
      <c r="G430" s="62"/>
      <c r="H430" s="62"/>
      <c r="I430" s="162"/>
      <c r="J430" s="62"/>
      <c r="K430" s="62"/>
      <c r="L430" s="60"/>
      <c r="M430" s="205"/>
      <c r="N430" s="41"/>
      <c r="O430" s="41"/>
      <c r="P430" s="41"/>
      <c r="Q430" s="41"/>
      <c r="R430" s="41"/>
      <c r="S430" s="41"/>
      <c r="T430" s="77"/>
      <c r="AT430" s="23" t="s">
        <v>167</v>
      </c>
      <c r="AU430" s="23" t="s">
        <v>82</v>
      </c>
    </row>
    <row r="431" spans="2:65" s="1" customFormat="1" ht="16.5" customHeight="1">
      <c r="B431" s="40"/>
      <c r="C431" s="228" t="s">
        <v>877</v>
      </c>
      <c r="D431" s="228" t="s">
        <v>232</v>
      </c>
      <c r="E431" s="229" t="s">
        <v>878</v>
      </c>
      <c r="F431" s="230" t="s">
        <v>879</v>
      </c>
      <c r="G431" s="231" t="s">
        <v>186</v>
      </c>
      <c r="H431" s="232">
        <v>140</v>
      </c>
      <c r="I431" s="233"/>
      <c r="J431" s="234">
        <f>ROUND(I431*H431,2)</f>
        <v>0</v>
      </c>
      <c r="K431" s="230" t="s">
        <v>21</v>
      </c>
      <c r="L431" s="235"/>
      <c r="M431" s="236" t="s">
        <v>21</v>
      </c>
      <c r="N431" s="237" t="s">
        <v>43</v>
      </c>
      <c r="O431" s="41"/>
      <c r="P431" s="200">
        <f>O431*H431</f>
        <v>0</v>
      </c>
      <c r="Q431" s="200">
        <v>0</v>
      </c>
      <c r="R431" s="200">
        <f>Q431*H431</f>
        <v>0</v>
      </c>
      <c r="S431" s="200">
        <v>0</v>
      </c>
      <c r="T431" s="201">
        <f>S431*H431</f>
        <v>0</v>
      </c>
      <c r="AR431" s="23" t="s">
        <v>176</v>
      </c>
      <c r="AT431" s="23" t="s">
        <v>232</v>
      </c>
      <c r="AU431" s="23" t="s">
        <v>82</v>
      </c>
      <c r="AY431" s="23" t="s">
        <v>160</v>
      </c>
      <c r="BE431" s="202">
        <f>IF(N431="základní",J431,0)</f>
        <v>0</v>
      </c>
      <c r="BF431" s="202">
        <f>IF(N431="snížená",J431,0)</f>
        <v>0</v>
      </c>
      <c r="BG431" s="202">
        <f>IF(N431="zákl. přenesená",J431,0)</f>
        <v>0</v>
      </c>
      <c r="BH431" s="202">
        <f>IF(N431="sníž. přenesená",J431,0)</f>
        <v>0</v>
      </c>
      <c r="BI431" s="202">
        <f>IF(N431="nulová",J431,0)</f>
        <v>0</v>
      </c>
      <c r="BJ431" s="23" t="s">
        <v>80</v>
      </c>
      <c r="BK431" s="202">
        <f>ROUND(I431*H431,2)</f>
        <v>0</v>
      </c>
      <c r="BL431" s="23" t="s">
        <v>166</v>
      </c>
      <c r="BM431" s="23" t="s">
        <v>880</v>
      </c>
    </row>
    <row r="432" spans="2:65" s="1" customFormat="1" ht="13.5">
      <c r="B432" s="40"/>
      <c r="C432" s="62"/>
      <c r="D432" s="203" t="s">
        <v>167</v>
      </c>
      <c r="E432" s="62"/>
      <c r="F432" s="204" t="s">
        <v>879</v>
      </c>
      <c r="G432" s="62"/>
      <c r="H432" s="62"/>
      <c r="I432" s="162"/>
      <c r="J432" s="62"/>
      <c r="K432" s="62"/>
      <c r="L432" s="60"/>
      <c r="M432" s="205"/>
      <c r="N432" s="41"/>
      <c r="O432" s="41"/>
      <c r="P432" s="41"/>
      <c r="Q432" s="41"/>
      <c r="R432" s="41"/>
      <c r="S432" s="41"/>
      <c r="T432" s="77"/>
      <c r="AT432" s="23" t="s">
        <v>167</v>
      </c>
      <c r="AU432" s="23" t="s">
        <v>82</v>
      </c>
    </row>
    <row r="433" spans="2:65" s="1" customFormat="1" ht="25.5" customHeight="1">
      <c r="B433" s="40"/>
      <c r="C433" s="191" t="s">
        <v>881</v>
      </c>
      <c r="D433" s="191" t="s">
        <v>162</v>
      </c>
      <c r="E433" s="192" t="s">
        <v>882</v>
      </c>
      <c r="F433" s="193" t="s">
        <v>883</v>
      </c>
      <c r="G433" s="194" t="s">
        <v>289</v>
      </c>
      <c r="H433" s="195">
        <v>1</v>
      </c>
      <c r="I433" s="196"/>
      <c r="J433" s="197">
        <f>ROUND(I433*H433,2)</f>
        <v>0</v>
      </c>
      <c r="K433" s="193" t="s">
        <v>21</v>
      </c>
      <c r="L433" s="60"/>
      <c r="M433" s="198" t="s">
        <v>21</v>
      </c>
      <c r="N433" s="199" t="s">
        <v>43</v>
      </c>
      <c r="O433" s="41"/>
      <c r="P433" s="200">
        <f>O433*H433</f>
        <v>0</v>
      </c>
      <c r="Q433" s="200">
        <v>0</v>
      </c>
      <c r="R433" s="200">
        <f>Q433*H433</f>
        <v>0</v>
      </c>
      <c r="S433" s="200">
        <v>0</v>
      </c>
      <c r="T433" s="201">
        <f>S433*H433</f>
        <v>0</v>
      </c>
      <c r="AR433" s="23" t="s">
        <v>166</v>
      </c>
      <c r="AT433" s="23" t="s">
        <v>162</v>
      </c>
      <c r="AU433" s="23" t="s">
        <v>82</v>
      </c>
      <c r="AY433" s="23" t="s">
        <v>160</v>
      </c>
      <c r="BE433" s="202">
        <f>IF(N433="základní",J433,0)</f>
        <v>0</v>
      </c>
      <c r="BF433" s="202">
        <f>IF(N433="snížená",J433,0)</f>
        <v>0</v>
      </c>
      <c r="BG433" s="202">
        <f>IF(N433="zákl. přenesená",J433,0)</f>
        <v>0</v>
      </c>
      <c r="BH433" s="202">
        <f>IF(N433="sníž. přenesená",J433,0)</f>
        <v>0</v>
      </c>
      <c r="BI433" s="202">
        <f>IF(N433="nulová",J433,0)</f>
        <v>0</v>
      </c>
      <c r="BJ433" s="23" t="s">
        <v>80</v>
      </c>
      <c r="BK433" s="202">
        <f>ROUND(I433*H433,2)</f>
        <v>0</v>
      </c>
      <c r="BL433" s="23" t="s">
        <v>166</v>
      </c>
      <c r="BM433" s="23" t="s">
        <v>884</v>
      </c>
    </row>
    <row r="434" spans="2:65" s="1" customFormat="1" ht="13.5">
      <c r="B434" s="40"/>
      <c r="C434" s="62"/>
      <c r="D434" s="203" t="s">
        <v>167</v>
      </c>
      <c r="E434" s="62"/>
      <c r="F434" s="204" t="s">
        <v>883</v>
      </c>
      <c r="G434" s="62"/>
      <c r="H434" s="62"/>
      <c r="I434" s="162"/>
      <c r="J434" s="62"/>
      <c r="K434" s="62"/>
      <c r="L434" s="60"/>
      <c r="M434" s="205"/>
      <c r="N434" s="41"/>
      <c r="O434" s="41"/>
      <c r="P434" s="41"/>
      <c r="Q434" s="41"/>
      <c r="R434" s="41"/>
      <c r="S434" s="41"/>
      <c r="T434" s="77"/>
      <c r="AT434" s="23" t="s">
        <v>167</v>
      </c>
      <c r="AU434" s="23" t="s">
        <v>82</v>
      </c>
    </row>
    <row r="435" spans="2:65" s="1" customFormat="1" ht="16.5" customHeight="1">
      <c r="B435" s="40"/>
      <c r="C435" s="191" t="s">
        <v>885</v>
      </c>
      <c r="D435" s="191" t="s">
        <v>162</v>
      </c>
      <c r="E435" s="192" t="s">
        <v>886</v>
      </c>
      <c r="F435" s="193" t="s">
        <v>887</v>
      </c>
      <c r="G435" s="194" t="s">
        <v>888</v>
      </c>
      <c r="H435" s="195">
        <v>40</v>
      </c>
      <c r="I435" s="196"/>
      <c r="J435" s="197">
        <f>ROUND(I435*H435,2)</f>
        <v>0</v>
      </c>
      <c r="K435" s="193" t="s">
        <v>21</v>
      </c>
      <c r="L435" s="60"/>
      <c r="M435" s="198" t="s">
        <v>21</v>
      </c>
      <c r="N435" s="199" t="s">
        <v>43</v>
      </c>
      <c r="O435" s="41"/>
      <c r="P435" s="200">
        <f>O435*H435</f>
        <v>0</v>
      </c>
      <c r="Q435" s="200">
        <v>0</v>
      </c>
      <c r="R435" s="200">
        <f>Q435*H435</f>
        <v>0</v>
      </c>
      <c r="S435" s="200">
        <v>0</v>
      </c>
      <c r="T435" s="201">
        <f>S435*H435</f>
        <v>0</v>
      </c>
      <c r="AR435" s="23" t="s">
        <v>166</v>
      </c>
      <c r="AT435" s="23" t="s">
        <v>162</v>
      </c>
      <c r="AU435" s="23" t="s">
        <v>82</v>
      </c>
      <c r="AY435" s="23" t="s">
        <v>160</v>
      </c>
      <c r="BE435" s="202">
        <f>IF(N435="základní",J435,0)</f>
        <v>0</v>
      </c>
      <c r="BF435" s="202">
        <f>IF(N435="snížená",J435,0)</f>
        <v>0</v>
      </c>
      <c r="BG435" s="202">
        <f>IF(N435="zákl. přenesená",J435,0)</f>
        <v>0</v>
      </c>
      <c r="BH435" s="202">
        <f>IF(N435="sníž. přenesená",J435,0)</f>
        <v>0</v>
      </c>
      <c r="BI435" s="202">
        <f>IF(N435="nulová",J435,0)</f>
        <v>0</v>
      </c>
      <c r="BJ435" s="23" t="s">
        <v>80</v>
      </c>
      <c r="BK435" s="202">
        <f>ROUND(I435*H435,2)</f>
        <v>0</v>
      </c>
      <c r="BL435" s="23" t="s">
        <v>166</v>
      </c>
      <c r="BM435" s="23" t="s">
        <v>889</v>
      </c>
    </row>
    <row r="436" spans="2:65" s="1" customFormat="1" ht="13.5">
      <c r="B436" s="40"/>
      <c r="C436" s="62"/>
      <c r="D436" s="203" t="s">
        <v>167</v>
      </c>
      <c r="E436" s="62"/>
      <c r="F436" s="204" t="s">
        <v>887</v>
      </c>
      <c r="G436" s="62"/>
      <c r="H436" s="62"/>
      <c r="I436" s="162"/>
      <c r="J436" s="62"/>
      <c r="K436" s="62"/>
      <c r="L436" s="60"/>
      <c r="M436" s="205"/>
      <c r="N436" s="41"/>
      <c r="O436" s="41"/>
      <c r="P436" s="41"/>
      <c r="Q436" s="41"/>
      <c r="R436" s="41"/>
      <c r="S436" s="41"/>
      <c r="T436" s="77"/>
      <c r="AT436" s="23" t="s">
        <v>167</v>
      </c>
      <c r="AU436" s="23" t="s">
        <v>82</v>
      </c>
    </row>
    <row r="437" spans="2:65" s="1" customFormat="1" ht="16.5" customHeight="1">
      <c r="B437" s="40"/>
      <c r="C437" s="191" t="s">
        <v>890</v>
      </c>
      <c r="D437" s="191" t="s">
        <v>162</v>
      </c>
      <c r="E437" s="192" t="s">
        <v>891</v>
      </c>
      <c r="F437" s="193" t="s">
        <v>892</v>
      </c>
      <c r="G437" s="194" t="s">
        <v>186</v>
      </c>
      <c r="H437" s="195">
        <v>530</v>
      </c>
      <c r="I437" s="196"/>
      <c r="J437" s="197">
        <f>ROUND(I437*H437,2)</f>
        <v>0</v>
      </c>
      <c r="K437" s="193" t="s">
        <v>21</v>
      </c>
      <c r="L437" s="60"/>
      <c r="M437" s="198" t="s">
        <v>21</v>
      </c>
      <c r="N437" s="199" t="s">
        <v>43</v>
      </c>
      <c r="O437" s="41"/>
      <c r="P437" s="200">
        <f>O437*H437</f>
        <v>0</v>
      </c>
      <c r="Q437" s="200">
        <v>0</v>
      </c>
      <c r="R437" s="200">
        <f>Q437*H437</f>
        <v>0</v>
      </c>
      <c r="S437" s="200">
        <v>0</v>
      </c>
      <c r="T437" s="201">
        <f>S437*H437</f>
        <v>0</v>
      </c>
      <c r="AR437" s="23" t="s">
        <v>166</v>
      </c>
      <c r="AT437" s="23" t="s">
        <v>162</v>
      </c>
      <c r="AU437" s="23" t="s">
        <v>82</v>
      </c>
      <c r="AY437" s="23" t="s">
        <v>160</v>
      </c>
      <c r="BE437" s="202">
        <f>IF(N437="základní",J437,0)</f>
        <v>0</v>
      </c>
      <c r="BF437" s="202">
        <f>IF(N437="snížená",J437,0)</f>
        <v>0</v>
      </c>
      <c r="BG437" s="202">
        <f>IF(N437="zákl. přenesená",J437,0)</f>
        <v>0</v>
      </c>
      <c r="BH437" s="202">
        <f>IF(N437="sníž. přenesená",J437,0)</f>
        <v>0</v>
      </c>
      <c r="BI437" s="202">
        <f>IF(N437="nulová",J437,0)</f>
        <v>0</v>
      </c>
      <c r="BJ437" s="23" t="s">
        <v>80</v>
      </c>
      <c r="BK437" s="202">
        <f>ROUND(I437*H437,2)</f>
        <v>0</v>
      </c>
      <c r="BL437" s="23" t="s">
        <v>166</v>
      </c>
      <c r="BM437" s="23" t="s">
        <v>893</v>
      </c>
    </row>
    <row r="438" spans="2:65" s="1" customFormat="1" ht="13.5">
      <c r="B438" s="40"/>
      <c r="C438" s="62"/>
      <c r="D438" s="203" t="s">
        <v>167</v>
      </c>
      <c r="E438" s="62"/>
      <c r="F438" s="204" t="s">
        <v>892</v>
      </c>
      <c r="G438" s="62"/>
      <c r="H438" s="62"/>
      <c r="I438" s="162"/>
      <c r="J438" s="62"/>
      <c r="K438" s="62"/>
      <c r="L438" s="60"/>
      <c r="M438" s="205"/>
      <c r="N438" s="41"/>
      <c r="O438" s="41"/>
      <c r="P438" s="41"/>
      <c r="Q438" s="41"/>
      <c r="R438" s="41"/>
      <c r="S438" s="41"/>
      <c r="T438" s="77"/>
      <c r="AT438" s="23" t="s">
        <v>167</v>
      </c>
      <c r="AU438" s="23" t="s">
        <v>82</v>
      </c>
    </row>
    <row r="439" spans="2:65" s="1" customFormat="1" ht="16.5" customHeight="1">
      <c r="B439" s="40"/>
      <c r="C439" s="191" t="s">
        <v>894</v>
      </c>
      <c r="D439" s="191" t="s">
        <v>162</v>
      </c>
      <c r="E439" s="192" t="s">
        <v>895</v>
      </c>
      <c r="F439" s="193" t="s">
        <v>896</v>
      </c>
      <c r="G439" s="194" t="s">
        <v>888</v>
      </c>
      <c r="H439" s="195">
        <v>80</v>
      </c>
      <c r="I439" s="196"/>
      <c r="J439" s="197">
        <f>ROUND(I439*H439,2)</f>
        <v>0</v>
      </c>
      <c r="K439" s="193" t="s">
        <v>21</v>
      </c>
      <c r="L439" s="60"/>
      <c r="M439" s="198" t="s">
        <v>21</v>
      </c>
      <c r="N439" s="199" t="s">
        <v>43</v>
      </c>
      <c r="O439" s="41"/>
      <c r="P439" s="200">
        <f>O439*H439</f>
        <v>0</v>
      </c>
      <c r="Q439" s="200">
        <v>0</v>
      </c>
      <c r="R439" s="200">
        <f>Q439*H439</f>
        <v>0</v>
      </c>
      <c r="S439" s="200">
        <v>0</v>
      </c>
      <c r="T439" s="201">
        <f>S439*H439</f>
        <v>0</v>
      </c>
      <c r="AR439" s="23" t="s">
        <v>166</v>
      </c>
      <c r="AT439" s="23" t="s">
        <v>162</v>
      </c>
      <c r="AU439" s="23" t="s">
        <v>82</v>
      </c>
      <c r="AY439" s="23" t="s">
        <v>160</v>
      </c>
      <c r="BE439" s="202">
        <f>IF(N439="základní",J439,0)</f>
        <v>0</v>
      </c>
      <c r="BF439" s="202">
        <f>IF(N439="snížená",J439,0)</f>
        <v>0</v>
      </c>
      <c r="BG439" s="202">
        <f>IF(N439="zákl. přenesená",J439,0)</f>
        <v>0</v>
      </c>
      <c r="BH439" s="202">
        <f>IF(N439="sníž. přenesená",J439,0)</f>
        <v>0</v>
      </c>
      <c r="BI439" s="202">
        <f>IF(N439="nulová",J439,0)</f>
        <v>0</v>
      </c>
      <c r="BJ439" s="23" t="s">
        <v>80</v>
      </c>
      <c r="BK439" s="202">
        <f>ROUND(I439*H439,2)</f>
        <v>0</v>
      </c>
      <c r="BL439" s="23" t="s">
        <v>166</v>
      </c>
      <c r="BM439" s="23" t="s">
        <v>897</v>
      </c>
    </row>
    <row r="440" spans="2:65" s="1" customFormat="1" ht="13.5">
      <c r="B440" s="40"/>
      <c r="C440" s="62"/>
      <c r="D440" s="203" t="s">
        <v>167</v>
      </c>
      <c r="E440" s="62"/>
      <c r="F440" s="204" t="s">
        <v>896</v>
      </c>
      <c r="G440" s="62"/>
      <c r="H440" s="62"/>
      <c r="I440" s="162"/>
      <c r="J440" s="62"/>
      <c r="K440" s="62"/>
      <c r="L440" s="60"/>
      <c r="M440" s="205"/>
      <c r="N440" s="41"/>
      <c r="O440" s="41"/>
      <c r="P440" s="41"/>
      <c r="Q440" s="41"/>
      <c r="R440" s="41"/>
      <c r="S440" s="41"/>
      <c r="T440" s="77"/>
      <c r="AT440" s="23" t="s">
        <v>167</v>
      </c>
      <c r="AU440" s="23" t="s">
        <v>82</v>
      </c>
    </row>
    <row r="441" spans="2:65" s="1" customFormat="1" ht="16.5" customHeight="1">
      <c r="B441" s="40"/>
      <c r="C441" s="191" t="s">
        <v>898</v>
      </c>
      <c r="D441" s="191" t="s">
        <v>162</v>
      </c>
      <c r="E441" s="192" t="s">
        <v>899</v>
      </c>
      <c r="F441" s="193" t="s">
        <v>900</v>
      </c>
      <c r="G441" s="194" t="s">
        <v>888</v>
      </c>
      <c r="H441" s="195">
        <v>60</v>
      </c>
      <c r="I441" s="196"/>
      <c r="J441" s="197">
        <f>ROUND(I441*H441,2)</f>
        <v>0</v>
      </c>
      <c r="K441" s="193" t="s">
        <v>21</v>
      </c>
      <c r="L441" s="60"/>
      <c r="M441" s="198" t="s">
        <v>21</v>
      </c>
      <c r="N441" s="199" t="s">
        <v>43</v>
      </c>
      <c r="O441" s="41"/>
      <c r="P441" s="200">
        <f>O441*H441</f>
        <v>0</v>
      </c>
      <c r="Q441" s="200">
        <v>0</v>
      </c>
      <c r="R441" s="200">
        <f>Q441*H441</f>
        <v>0</v>
      </c>
      <c r="S441" s="200">
        <v>0</v>
      </c>
      <c r="T441" s="201">
        <f>S441*H441</f>
        <v>0</v>
      </c>
      <c r="AR441" s="23" t="s">
        <v>166</v>
      </c>
      <c r="AT441" s="23" t="s">
        <v>162</v>
      </c>
      <c r="AU441" s="23" t="s">
        <v>82</v>
      </c>
      <c r="AY441" s="23" t="s">
        <v>160</v>
      </c>
      <c r="BE441" s="202">
        <f>IF(N441="základní",J441,0)</f>
        <v>0</v>
      </c>
      <c r="BF441" s="202">
        <f>IF(N441="snížená",J441,0)</f>
        <v>0</v>
      </c>
      <c r="BG441" s="202">
        <f>IF(N441="zákl. přenesená",J441,0)</f>
        <v>0</v>
      </c>
      <c r="BH441" s="202">
        <f>IF(N441="sníž. přenesená",J441,0)</f>
        <v>0</v>
      </c>
      <c r="BI441" s="202">
        <f>IF(N441="nulová",J441,0)</f>
        <v>0</v>
      </c>
      <c r="BJ441" s="23" t="s">
        <v>80</v>
      </c>
      <c r="BK441" s="202">
        <f>ROUND(I441*H441,2)</f>
        <v>0</v>
      </c>
      <c r="BL441" s="23" t="s">
        <v>166</v>
      </c>
      <c r="BM441" s="23" t="s">
        <v>901</v>
      </c>
    </row>
    <row r="442" spans="2:65" s="1" customFormat="1" ht="13.5">
      <c r="B442" s="40"/>
      <c r="C442" s="62"/>
      <c r="D442" s="203" t="s">
        <v>167</v>
      </c>
      <c r="E442" s="62"/>
      <c r="F442" s="204" t="s">
        <v>900</v>
      </c>
      <c r="G442" s="62"/>
      <c r="H442" s="62"/>
      <c r="I442" s="162"/>
      <c r="J442" s="62"/>
      <c r="K442" s="62"/>
      <c r="L442" s="60"/>
      <c r="M442" s="205"/>
      <c r="N442" s="41"/>
      <c r="O442" s="41"/>
      <c r="P442" s="41"/>
      <c r="Q442" s="41"/>
      <c r="R442" s="41"/>
      <c r="S442" s="41"/>
      <c r="T442" s="77"/>
      <c r="AT442" s="23" t="s">
        <v>167</v>
      </c>
      <c r="AU442" s="23" t="s">
        <v>82</v>
      </c>
    </row>
    <row r="443" spans="2:65" s="1" customFormat="1" ht="16.5" customHeight="1">
      <c r="B443" s="40"/>
      <c r="C443" s="228" t="s">
        <v>902</v>
      </c>
      <c r="D443" s="228" t="s">
        <v>232</v>
      </c>
      <c r="E443" s="229" t="s">
        <v>903</v>
      </c>
      <c r="F443" s="230" t="s">
        <v>904</v>
      </c>
      <c r="G443" s="231" t="s">
        <v>905</v>
      </c>
      <c r="H443" s="243"/>
      <c r="I443" s="233"/>
      <c r="J443" s="234">
        <f>ROUND(I443*H443,2)</f>
        <v>0</v>
      </c>
      <c r="K443" s="230" t="s">
        <v>21</v>
      </c>
      <c r="L443" s="235"/>
      <c r="M443" s="236" t="s">
        <v>21</v>
      </c>
      <c r="N443" s="237" t="s">
        <v>43</v>
      </c>
      <c r="O443" s="41"/>
      <c r="P443" s="200">
        <f>O443*H443</f>
        <v>0</v>
      </c>
      <c r="Q443" s="200">
        <v>0</v>
      </c>
      <c r="R443" s="200">
        <f>Q443*H443</f>
        <v>0</v>
      </c>
      <c r="S443" s="200">
        <v>0</v>
      </c>
      <c r="T443" s="201">
        <f>S443*H443</f>
        <v>0</v>
      </c>
      <c r="AR443" s="23" t="s">
        <v>176</v>
      </c>
      <c r="AT443" s="23" t="s">
        <v>232</v>
      </c>
      <c r="AU443" s="23" t="s">
        <v>82</v>
      </c>
      <c r="AY443" s="23" t="s">
        <v>160</v>
      </c>
      <c r="BE443" s="202">
        <f>IF(N443="základní",J443,0)</f>
        <v>0</v>
      </c>
      <c r="BF443" s="202">
        <f>IF(N443="snížená",J443,0)</f>
        <v>0</v>
      </c>
      <c r="BG443" s="202">
        <f>IF(N443="zákl. přenesená",J443,0)</f>
        <v>0</v>
      </c>
      <c r="BH443" s="202">
        <f>IF(N443="sníž. přenesená",J443,0)</f>
        <v>0</v>
      </c>
      <c r="BI443" s="202">
        <f>IF(N443="nulová",J443,0)</f>
        <v>0</v>
      </c>
      <c r="BJ443" s="23" t="s">
        <v>80</v>
      </c>
      <c r="BK443" s="202">
        <f>ROUND(I443*H443,2)</f>
        <v>0</v>
      </c>
      <c r="BL443" s="23" t="s">
        <v>166</v>
      </c>
      <c r="BM443" s="23" t="s">
        <v>906</v>
      </c>
    </row>
    <row r="444" spans="2:65" s="1" customFormat="1" ht="13.5">
      <c r="B444" s="40"/>
      <c r="C444" s="62"/>
      <c r="D444" s="203" t="s">
        <v>167</v>
      </c>
      <c r="E444" s="62"/>
      <c r="F444" s="204" t="s">
        <v>904</v>
      </c>
      <c r="G444" s="62"/>
      <c r="H444" s="62"/>
      <c r="I444" s="162"/>
      <c r="J444" s="62"/>
      <c r="K444" s="62"/>
      <c r="L444" s="60"/>
      <c r="M444" s="205"/>
      <c r="N444" s="41"/>
      <c r="O444" s="41"/>
      <c r="P444" s="41"/>
      <c r="Q444" s="41"/>
      <c r="R444" s="41"/>
      <c r="S444" s="41"/>
      <c r="T444" s="77"/>
      <c r="AT444" s="23" t="s">
        <v>167</v>
      </c>
      <c r="AU444" s="23" t="s">
        <v>82</v>
      </c>
    </row>
    <row r="445" spans="2:65" s="1" customFormat="1" ht="16.5" customHeight="1">
      <c r="B445" s="40"/>
      <c r="C445" s="191" t="s">
        <v>907</v>
      </c>
      <c r="D445" s="191" t="s">
        <v>162</v>
      </c>
      <c r="E445" s="192" t="s">
        <v>908</v>
      </c>
      <c r="F445" s="193" t="s">
        <v>909</v>
      </c>
      <c r="G445" s="194" t="s">
        <v>289</v>
      </c>
      <c r="H445" s="195">
        <v>5</v>
      </c>
      <c r="I445" s="196"/>
      <c r="J445" s="197">
        <f>ROUND(I445*H445,2)</f>
        <v>0</v>
      </c>
      <c r="K445" s="193" t="s">
        <v>21</v>
      </c>
      <c r="L445" s="60"/>
      <c r="M445" s="198" t="s">
        <v>21</v>
      </c>
      <c r="N445" s="199" t="s">
        <v>43</v>
      </c>
      <c r="O445" s="41"/>
      <c r="P445" s="200">
        <f>O445*H445</f>
        <v>0</v>
      </c>
      <c r="Q445" s="200">
        <v>0</v>
      </c>
      <c r="R445" s="200">
        <f>Q445*H445</f>
        <v>0</v>
      </c>
      <c r="S445" s="200">
        <v>0</v>
      </c>
      <c r="T445" s="201">
        <f>S445*H445</f>
        <v>0</v>
      </c>
      <c r="AR445" s="23" t="s">
        <v>166</v>
      </c>
      <c r="AT445" s="23" t="s">
        <v>162</v>
      </c>
      <c r="AU445" s="23" t="s">
        <v>82</v>
      </c>
      <c r="AY445" s="23" t="s">
        <v>160</v>
      </c>
      <c r="BE445" s="202">
        <f>IF(N445="základní",J445,0)</f>
        <v>0</v>
      </c>
      <c r="BF445" s="202">
        <f>IF(N445="snížená",J445,0)</f>
        <v>0</v>
      </c>
      <c r="BG445" s="202">
        <f>IF(N445="zákl. přenesená",J445,0)</f>
        <v>0</v>
      </c>
      <c r="BH445" s="202">
        <f>IF(N445="sníž. přenesená",J445,0)</f>
        <v>0</v>
      </c>
      <c r="BI445" s="202">
        <f>IF(N445="nulová",J445,0)</f>
        <v>0</v>
      </c>
      <c r="BJ445" s="23" t="s">
        <v>80</v>
      </c>
      <c r="BK445" s="202">
        <f>ROUND(I445*H445,2)</f>
        <v>0</v>
      </c>
      <c r="BL445" s="23" t="s">
        <v>166</v>
      </c>
      <c r="BM445" s="23" t="s">
        <v>910</v>
      </c>
    </row>
    <row r="446" spans="2:65" s="1" customFormat="1" ht="13.5">
      <c r="B446" s="40"/>
      <c r="C446" s="62"/>
      <c r="D446" s="203" t="s">
        <v>167</v>
      </c>
      <c r="E446" s="62"/>
      <c r="F446" s="204" t="s">
        <v>909</v>
      </c>
      <c r="G446" s="62"/>
      <c r="H446" s="62"/>
      <c r="I446" s="162"/>
      <c r="J446" s="62"/>
      <c r="K446" s="62"/>
      <c r="L446" s="60"/>
      <c r="M446" s="205"/>
      <c r="N446" s="41"/>
      <c r="O446" s="41"/>
      <c r="P446" s="41"/>
      <c r="Q446" s="41"/>
      <c r="R446" s="41"/>
      <c r="S446" s="41"/>
      <c r="T446" s="77"/>
      <c r="AT446" s="23" t="s">
        <v>167</v>
      </c>
      <c r="AU446" s="23" t="s">
        <v>82</v>
      </c>
    </row>
    <row r="447" spans="2:65" s="1" customFormat="1" ht="16.5" customHeight="1">
      <c r="B447" s="40"/>
      <c r="C447" s="228" t="s">
        <v>911</v>
      </c>
      <c r="D447" s="228" t="s">
        <v>232</v>
      </c>
      <c r="E447" s="229" t="s">
        <v>912</v>
      </c>
      <c r="F447" s="230" t="s">
        <v>913</v>
      </c>
      <c r="G447" s="231" t="s">
        <v>289</v>
      </c>
      <c r="H447" s="232">
        <v>5</v>
      </c>
      <c r="I447" s="233"/>
      <c r="J447" s="234">
        <f>ROUND(I447*H447,2)</f>
        <v>0</v>
      </c>
      <c r="K447" s="230" t="s">
        <v>21</v>
      </c>
      <c r="L447" s="235"/>
      <c r="M447" s="236" t="s">
        <v>21</v>
      </c>
      <c r="N447" s="237" t="s">
        <v>43</v>
      </c>
      <c r="O447" s="41"/>
      <c r="P447" s="200">
        <f>O447*H447</f>
        <v>0</v>
      </c>
      <c r="Q447" s="200">
        <v>0</v>
      </c>
      <c r="R447" s="200">
        <f>Q447*H447</f>
        <v>0</v>
      </c>
      <c r="S447" s="200">
        <v>0</v>
      </c>
      <c r="T447" s="201">
        <f>S447*H447</f>
        <v>0</v>
      </c>
      <c r="AR447" s="23" t="s">
        <v>176</v>
      </c>
      <c r="AT447" s="23" t="s">
        <v>232</v>
      </c>
      <c r="AU447" s="23" t="s">
        <v>82</v>
      </c>
      <c r="AY447" s="23" t="s">
        <v>160</v>
      </c>
      <c r="BE447" s="202">
        <f>IF(N447="základní",J447,0)</f>
        <v>0</v>
      </c>
      <c r="BF447" s="202">
        <f>IF(N447="snížená",J447,0)</f>
        <v>0</v>
      </c>
      <c r="BG447" s="202">
        <f>IF(N447="zákl. přenesená",J447,0)</f>
        <v>0</v>
      </c>
      <c r="BH447" s="202">
        <f>IF(N447="sníž. přenesená",J447,0)</f>
        <v>0</v>
      </c>
      <c r="BI447" s="202">
        <f>IF(N447="nulová",J447,0)</f>
        <v>0</v>
      </c>
      <c r="BJ447" s="23" t="s">
        <v>80</v>
      </c>
      <c r="BK447" s="202">
        <f>ROUND(I447*H447,2)</f>
        <v>0</v>
      </c>
      <c r="BL447" s="23" t="s">
        <v>166</v>
      </c>
      <c r="BM447" s="23" t="s">
        <v>914</v>
      </c>
    </row>
    <row r="448" spans="2:65" s="1" customFormat="1" ht="13.5">
      <c r="B448" s="40"/>
      <c r="C448" s="62"/>
      <c r="D448" s="203" t="s">
        <v>167</v>
      </c>
      <c r="E448" s="62"/>
      <c r="F448" s="204" t="s">
        <v>913</v>
      </c>
      <c r="G448" s="62"/>
      <c r="H448" s="62"/>
      <c r="I448" s="162"/>
      <c r="J448" s="62"/>
      <c r="K448" s="62"/>
      <c r="L448" s="60"/>
      <c r="M448" s="205"/>
      <c r="N448" s="41"/>
      <c r="O448" s="41"/>
      <c r="P448" s="41"/>
      <c r="Q448" s="41"/>
      <c r="R448" s="41"/>
      <c r="S448" s="41"/>
      <c r="T448" s="77"/>
      <c r="AT448" s="23" t="s">
        <v>167</v>
      </c>
      <c r="AU448" s="23" t="s">
        <v>82</v>
      </c>
    </row>
    <row r="449" spans="2:65" s="1" customFormat="1" ht="16.5" customHeight="1">
      <c r="B449" s="40"/>
      <c r="C449" s="191" t="s">
        <v>915</v>
      </c>
      <c r="D449" s="191" t="s">
        <v>162</v>
      </c>
      <c r="E449" s="192" t="s">
        <v>916</v>
      </c>
      <c r="F449" s="193" t="s">
        <v>917</v>
      </c>
      <c r="G449" s="194" t="s">
        <v>289</v>
      </c>
      <c r="H449" s="195">
        <v>5</v>
      </c>
      <c r="I449" s="196"/>
      <c r="J449" s="197">
        <f>ROUND(I449*H449,2)</f>
        <v>0</v>
      </c>
      <c r="K449" s="193" t="s">
        <v>21</v>
      </c>
      <c r="L449" s="60"/>
      <c r="M449" s="198" t="s">
        <v>21</v>
      </c>
      <c r="N449" s="199" t="s">
        <v>43</v>
      </c>
      <c r="O449" s="41"/>
      <c r="P449" s="200">
        <f>O449*H449</f>
        <v>0</v>
      </c>
      <c r="Q449" s="200">
        <v>0</v>
      </c>
      <c r="R449" s="200">
        <f>Q449*H449</f>
        <v>0</v>
      </c>
      <c r="S449" s="200">
        <v>0</v>
      </c>
      <c r="T449" s="201">
        <f>S449*H449</f>
        <v>0</v>
      </c>
      <c r="AR449" s="23" t="s">
        <v>166</v>
      </c>
      <c r="AT449" s="23" t="s">
        <v>162</v>
      </c>
      <c r="AU449" s="23" t="s">
        <v>82</v>
      </c>
      <c r="AY449" s="23" t="s">
        <v>160</v>
      </c>
      <c r="BE449" s="202">
        <f>IF(N449="základní",J449,0)</f>
        <v>0</v>
      </c>
      <c r="BF449" s="202">
        <f>IF(N449="snížená",J449,0)</f>
        <v>0</v>
      </c>
      <c r="BG449" s="202">
        <f>IF(N449="zákl. přenesená",J449,0)</f>
        <v>0</v>
      </c>
      <c r="BH449" s="202">
        <f>IF(N449="sníž. přenesená",J449,0)</f>
        <v>0</v>
      </c>
      <c r="BI449" s="202">
        <f>IF(N449="nulová",J449,0)</f>
        <v>0</v>
      </c>
      <c r="BJ449" s="23" t="s">
        <v>80</v>
      </c>
      <c r="BK449" s="202">
        <f>ROUND(I449*H449,2)</f>
        <v>0</v>
      </c>
      <c r="BL449" s="23" t="s">
        <v>166</v>
      </c>
      <c r="BM449" s="23" t="s">
        <v>918</v>
      </c>
    </row>
    <row r="450" spans="2:65" s="1" customFormat="1" ht="13.5">
      <c r="B450" s="40"/>
      <c r="C450" s="62"/>
      <c r="D450" s="203" t="s">
        <v>167</v>
      </c>
      <c r="E450" s="62"/>
      <c r="F450" s="204" t="s">
        <v>917</v>
      </c>
      <c r="G450" s="62"/>
      <c r="H450" s="62"/>
      <c r="I450" s="162"/>
      <c r="J450" s="62"/>
      <c r="K450" s="62"/>
      <c r="L450" s="60"/>
      <c r="M450" s="205"/>
      <c r="N450" s="41"/>
      <c r="O450" s="41"/>
      <c r="P450" s="41"/>
      <c r="Q450" s="41"/>
      <c r="R450" s="41"/>
      <c r="S450" s="41"/>
      <c r="T450" s="77"/>
      <c r="AT450" s="23" t="s">
        <v>167</v>
      </c>
      <c r="AU450" s="23" t="s">
        <v>82</v>
      </c>
    </row>
    <row r="451" spans="2:65" s="1" customFormat="1" ht="16.5" customHeight="1">
      <c r="B451" s="40"/>
      <c r="C451" s="228" t="s">
        <v>919</v>
      </c>
      <c r="D451" s="228" t="s">
        <v>232</v>
      </c>
      <c r="E451" s="229" t="s">
        <v>920</v>
      </c>
      <c r="F451" s="230" t="s">
        <v>921</v>
      </c>
      <c r="G451" s="231" t="s">
        <v>289</v>
      </c>
      <c r="H451" s="232">
        <v>5</v>
      </c>
      <c r="I451" s="233"/>
      <c r="J451" s="234">
        <f>ROUND(I451*H451,2)</f>
        <v>0</v>
      </c>
      <c r="K451" s="230" t="s">
        <v>21</v>
      </c>
      <c r="L451" s="235"/>
      <c r="M451" s="236" t="s">
        <v>21</v>
      </c>
      <c r="N451" s="237" t="s">
        <v>43</v>
      </c>
      <c r="O451" s="41"/>
      <c r="P451" s="200">
        <f>O451*H451</f>
        <v>0</v>
      </c>
      <c r="Q451" s="200">
        <v>0</v>
      </c>
      <c r="R451" s="200">
        <f>Q451*H451</f>
        <v>0</v>
      </c>
      <c r="S451" s="200">
        <v>0</v>
      </c>
      <c r="T451" s="201">
        <f>S451*H451</f>
        <v>0</v>
      </c>
      <c r="AR451" s="23" t="s">
        <v>176</v>
      </c>
      <c r="AT451" s="23" t="s">
        <v>232</v>
      </c>
      <c r="AU451" s="23" t="s">
        <v>82</v>
      </c>
      <c r="AY451" s="23" t="s">
        <v>160</v>
      </c>
      <c r="BE451" s="202">
        <f>IF(N451="základní",J451,0)</f>
        <v>0</v>
      </c>
      <c r="BF451" s="202">
        <f>IF(N451="snížená",J451,0)</f>
        <v>0</v>
      </c>
      <c r="BG451" s="202">
        <f>IF(N451="zákl. přenesená",J451,0)</f>
        <v>0</v>
      </c>
      <c r="BH451" s="202">
        <f>IF(N451="sníž. přenesená",J451,0)</f>
        <v>0</v>
      </c>
      <c r="BI451" s="202">
        <f>IF(N451="nulová",J451,0)</f>
        <v>0</v>
      </c>
      <c r="BJ451" s="23" t="s">
        <v>80</v>
      </c>
      <c r="BK451" s="202">
        <f>ROUND(I451*H451,2)</f>
        <v>0</v>
      </c>
      <c r="BL451" s="23" t="s">
        <v>166</v>
      </c>
      <c r="BM451" s="23" t="s">
        <v>922</v>
      </c>
    </row>
    <row r="452" spans="2:65" s="1" customFormat="1" ht="13.5">
      <c r="B452" s="40"/>
      <c r="C452" s="62"/>
      <c r="D452" s="203" t="s">
        <v>167</v>
      </c>
      <c r="E452" s="62"/>
      <c r="F452" s="204" t="s">
        <v>921</v>
      </c>
      <c r="G452" s="62"/>
      <c r="H452" s="62"/>
      <c r="I452" s="162"/>
      <c r="J452" s="62"/>
      <c r="K452" s="62"/>
      <c r="L452" s="60"/>
      <c r="M452" s="205"/>
      <c r="N452" s="41"/>
      <c r="O452" s="41"/>
      <c r="P452" s="41"/>
      <c r="Q452" s="41"/>
      <c r="R452" s="41"/>
      <c r="S452" s="41"/>
      <c r="T452" s="77"/>
      <c r="AT452" s="23" t="s">
        <v>167</v>
      </c>
      <c r="AU452" s="23" t="s">
        <v>82</v>
      </c>
    </row>
    <row r="453" spans="2:65" s="1" customFormat="1" ht="16.5" customHeight="1">
      <c r="B453" s="40"/>
      <c r="C453" s="191" t="s">
        <v>923</v>
      </c>
      <c r="D453" s="191" t="s">
        <v>162</v>
      </c>
      <c r="E453" s="192" t="s">
        <v>886</v>
      </c>
      <c r="F453" s="193" t="s">
        <v>887</v>
      </c>
      <c r="G453" s="194" t="s">
        <v>888</v>
      </c>
      <c r="H453" s="195">
        <v>8</v>
      </c>
      <c r="I453" s="196"/>
      <c r="J453" s="197">
        <f>ROUND(I453*H453,2)</f>
        <v>0</v>
      </c>
      <c r="K453" s="193" t="s">
        <v>21</v>
      </c>
      <c r="L453" s="60"/>
      <c r="M453" s="198" t="s">
        <v>21</v>
      </c>
      <c r="N453" s="199" t="s">
        <v>43</v>
      </c>
      <c r="O453" s="41"/>
      <c r="P453" s="200">
        <f>O453*H453</f>
        <v>0</v>
      </c>
      <c r="Q453" s="200">
        <v>0</v>
      </c>
      <c r="R453" s="200">
        <f>Q453*H453</f>
        <v>0</v>
      </c>
      <c r="S453" s="200">
        <v>0</v>
      </c>
      <c r="T453" s="201">
        <f>S453*H453</f>
        <v>0</v>
      </c>
      <c r="AR453" s="23" t="s">
        <v>166</v>
      </c>
      <c r="AT453" s="23" t="s">
        <v>162</v>
      </c>
      <c r="AU453" s="23" t="s">
        <v>82</v>
      </c>
      <c r="AY453" s="23" t="s">
        <v>160</v>
      </c>
      <c r="BE453" s="202">
        <f>IF(N453="základní",J453,0)</f>
        <v>0</v>
      </c>
      <c r="BF453" s="202">
        <f>IF(N453="snížená",J453,0)</f>
        <v>0</v>
      </c>
      <c r="BG453" s="202">
        <f>IF(N453="zákl. přenesená",J453,0)</f>
        <v>0</v>
      </c>
      <c r="BH453" s="202">
        <f>IF(N453="sníž. přenesená",J453,0)</f>
        <v>0</v>
      </c>
      <c r="BI453" s="202">
        <f>IF(N453="nulová",J453,0)</f>
        <v>0</v>
      </c>
      <c r="BJ453" s="23" t="s">
        <v>80</v>
      </c>
      <c r="BK453" s="202">
        <f>ROUND(I453*H453,2)</f>
        <v>0</v>
      </c>
      <c r="BL453" s="23" t="s">
        <v>166</v>
      </c>
      <c r="BM453" s="23" t="s">
        <v>924</v>
      </c>
    </row>
    <row r="454" spans="2:65" s="1" customFormat="1" ht="13.5">
      <c r="B454" s="40"/>
      <c r="C454" s="62"/>
      <c r="D454" s="203" t="s">
        <v>167</v>
      </c>
      <c r="E454" s="62"/>
      <c r="F454" s="204" t="s">
        <v>887</v>
      </c>
      <c r="G454" s="62"/>
      <c r="H454" s="62"/>
      <c r="I454" s="162"/>
      <c r="J454" s="62"/>
      <c r="K454" s="62"/>
      <c r="L454" s="60"/>
      <c r="M454" s="205"/>
      <c r="N454" s="41"/>
      <c r="O454" s="41"/>
      <c r="P454" s="41"/>
      <c r="Q454" s="41"/>
      <c r="R454" s="41"/>
      <c r="S454" s="41"/>
      <c r="T454" s="77"/>
      <c r="AT454" s="23" t="s">
        <v>167</v>
      </c>
      <c r="AU454" s="23" t="s">
        <v>82</v>
      </c>
    </row>
    <row r="455" spans="2:65" s="1" customFormat="1" ht="25.5" customHeight="1">
      <c r="B455" s="40"/>
      <c r="C455" s="191" t="s">
        <v>925</v>
      </c>
      <c r="D455" s="191" t="s">
        <v>162</v>
      </c>
      <c r="E455" s="192" t="s">
        <v>926</v>
      </c>
      <c r="F455" s="193" t="s">
        <v>927</v>
      </c>
      <c r="G455" s="194" t="s">
        <v>888</v>
      </c>
      <c r="H455" s="195">
        <v>30</v>
      </c>
      <c r="I455" s="196"/>
      <c r="J455" s="197">
        <f>ROUND(I455*H455,2)</f>
        <v>0</v>
      </c>
      <c r="K455" s="193" t="s">
        <v>21</v>
      </c>
      <c r="L455" s="60"/>
      <c r="M455" s="198" t="s">
        <v>21</v>
      </c>
      <c r="N455" s="199" t="s">
        <v>43</v>
      </c>
      <c r="O455" s="41"/>
      <c r="P455" s="200">
        <f>O455*H455</f>
        <v>0</v>
      </c>
      <c r="Q455" s="200">
        <v>0</v>
      </c>
      <c r="R455" s="200">
        <f>Q455*H455</f>
        <v>0</v>
      </c>
      <c r="S455" s="200">
        <v>0</v>
      </c>
      <c r="T455" s="201">
        <f>S455*H455</f>
        <v>0</v>
      </c>
      <c r="AR455" s="23" t="s">
        <v>166</v>
      </c>
      <c r="AT455" s="23" t="s">
        <v>162</v>
      </c>
      <c r="AU455" s="23" t="s">
        <v>82</v>
      </c>
      <c r="AY455" s="23" t="s">
        <v>160</v>
      </c>
      <c r="BE455" s="202">
        <f>IF(N455="základní",J455,0)</f>
        <v>0</v>
      </c>
      <c r="BF455" s="202">
        <f>IF(N455="snížená",J455,0)</f>
        <v>0</v>
      </c>
      <c r="BG455" s="202">
        <f>IF(N455="zákl. přenesená",J455,0)</f>
        <v>0</v>
      </c>
      <c r="BH455" s="202">
        <f>IF(N455="sníž. přenesená",J455,0)</f>
        <v>0</v>
      </c>
      <c r="BI455" s="202">
        <f>IF(N455="nulová",J455,0)</f>
        <v>0</v>
      </c>
      <c r="BJ455" s="23" t="s">
        <v>80</v>
      </c>
      <c r="BK455" s="202">
        <f>ROUND(I455*H455,2)</f>
        <v>0</v>
      </c>
      <c r="BL455" s="23" t="s">
        <v>166</v>
      </c>
      <c r="BM455" s="23" t="s">
        <v>928</v>
      </c>
    </row>
    <row r="456" spans="2:65" s="1" customFormat="1" ht="27">
      <c r="B456" s="40"/>
      <c r="C456" s="62"/>
      <c r="D456" s="203" t="s">
        <v>167</v>
      </c>
      <c r="E456" s="62"/>
      <c r="F456" s="204" t="s">
        <v>927</v>
      </c>
      <c r="G456" s="62"/>
      <c r="H456" s="62"/>
      <c r="I456" s="162"/>
      <c r="J456" s="62"/>
      <c r="K456" s="62"/>
      <c r="L456" s="60"/>
      <c r="M456" s="205"/>
      <c r="N456" s="41"/>
      <c r="O456" s="41"/>
      <c r="P456" s="41"/>
      <c r="Q456" s="41"/>
      <c r="R456" s="41"/>
      <c r="S456" s="41"/>
      <c r="T456" s="77"/>
      <c r="AT456" s="23" t="s">
        <v>167</v>
      </c>
      <c r="AU456" s="23" t="s">
        <v>82</v>
      </c>
    </row>
    <row r="457" spans="2:65" s="1" customFormat="1" ht="16.5" customHeight="1">
      <c r="B457" s="40"/>
      <c r="C457" s="228" t="s">
        <v>929</v>
      </c>
      <c r="D457" s="228" t="s">
        <v>232</v>
      </c>
      <c r="E457" s="229" t="s">
        <v>930</v>
      </c>
      <c r="F457" s="230" t="s">
        <v>904</v>
      </c>
      <c r="G457" s="231" t="s">
        <v>905</v>
      </c>
      <c r="H457" s="243"/>
      <c r="I457" s="233"/>
      <c r="J457" s="234">
        <f>ROUND(I457*H457,2)</f>
        <v>0</v>
      </c>
      <c r="K457" s="230" t="s">
        <v>21</v>
      </c>
      <c r="L457" s="235"/>
      <c r="M457" s="236" t="s">
        <v>21</v>
      </c>
      <c r="N457" s="237" t="s">
        <v>43</v>
      </c>
      <c r="O457" s="41"/>
      <c r="P457" s="200">
        <f>O457*H457</f>
        <v>0</v>
      </c>
      <c r="Q457" s="200">
        <v>0</v>
      </c>
      <c r="R457" s="200">
        <f>Q457*H457</f>
        <v>0</v>
      </c>
      <c r="S457" s="200">
        <v>0</v>
      </c>
      <c r="T457" s="201">
        <f>S457*H457</f>
        <v>0</v>
      </c>
      <c r="AR457" s="23" t="s">
        <v>176</v>
      </c>
      <c r="AT457" s="23" t="s">
        <v>232</v>
      </c>
      <c r="AU457" s="23" t="s">
        <v>82</v>
      </c>
      <c r="AY457" s="23" t="s">
        <v>160</v>
      </c>
      <c r="BE457" s="202">
        <f>IF(N457="základní",J457,0)</f>
        <v>0</v>
      </c>
      <c r="BF457" s="202">
        <f>IF(N457="snížená",J457,0)</f>
        <v>0</v>
      </c>
      <c r="BG457" s="202">
        <f>IF(N457="zákl. přenesená",J457,0)</f>
        <v>0</v>
      </c>
      <c r="BH457" s="202">
        <f>IF(N457="sníž. přenesená",J457,0)</f>
        <v>0</v>
      </c>
      <c r="BI457" s="202">
        <f>IF(N457="nulová",J457,0)</f>
        <v>0</v>
      </c>
      <c r="BJ457" s="23" t="s">
        <v>80</v>
      </c>
      <c r="BK457" s="202">
        <f>ROUND(I457*H457,2)</f>
        <v>0</v>
      </c>
      <c r="BL457" s="23" t="s">
        <v>166</v>
      </c>
      <c r="BM457" s="23" t="s">
        <v>931</v>
      </c>
    </row>
    <row r="458" spans="2:65" s="1" customFormat="1" ht="13.5">
      <c r="B458" s="40"/>
      <c r="C458" s="62"/>
      <c r="D458" s="203" t="s">
        <v>167</v>
      </c>
      <c r="E458" s="62"/>
      <c r="F458" s="204" t="s">
        <v>904</v>
      </c>
      <c r="G458" s="62"/>
      <c r="H458" s="62"/>
      <c r="I458" s="162"/>
      <c r="J458" s="62"/>
      <c r="K458" s="62"/>
      <c r="L458" s="60"/>
      <c r="M458" s="205"/>
      <c r="N458" s="41"/>
      <c r="O458" s="41"/>
      <c r="P458" s="41"/>
      <c r="Q458" s="41"/>
      <c r="R458" s="41"/>
      <c r="S458" s="41"/>
      <c r="T458" s="77"/>
      <c r="AT458" s="23" t="s">
        <v>167</v>
      </c>
      <c r="AU458" s="23" t="s">
        <v>82</v>
      </c>
    </row>
    <row r="459" spans="2:65" s="1" customFormat="1" ht="16.5" customHeight="1">
      <c r="B459" s="40"/>
      <c r="C459" s="191" t="s">
        <v>932</v>
      </c>
      <c r="D459" s="191" t="s">
        <v>162</v>
      </c>
      <c r="E459" s="192" t="s">
        <v>933</v>
      </c>
      <c r="F459" s="193" t="s">
        <v>934</v>
      </c>
      <c r="G459" s="194" t="s">
        <v>935</v>
      </c>
      <c r="H459" s="195">
        <v>0.6</v>
      </c>
      <c r="I459" s="196"/>
      <c r="J459" s="197">
        <f>ROUND(I459*H459,2)</f>
        <v>0</v>
      </c>
      <c r="K459" s="193" t="s">
        <v>21</v>
      </c>
      <c r="L459" s="60"/>
      <c r="M459" s="198" t="s">
        <v>21</v>
      </c>
      <c r="N459" s="199" t="s">
        <v>43</v>
      </c>
      <c r="O459" s="41"/>
      <c r="P459" s="200">
        <f>O459*H459</f>
        <v>0</v>
      </c>
      <c r="Q459" s="200">
        <v>0</v>
      </c>
      <c r="R459" s="200">
        <f>Q459*H459</f>
        <v>0</v>
      </c>
      <c r="S459" s="200">
        <v>0</v>
      </c>
      <c r="T459" s="201">
        <f>S459*H459</f>
        <v>0</v>
      </c>
      <c r="AR459" s="23" t="s">
        <v>166</v>
      </c>
      <c r="AT459" s="23" t="s">
        <v>162</v>
      </c>
      <c r="AU459" s="23" t="s">
        <v>82</v>
      </c>
      <c r="AY459" s="23" t="s">
        <v>160</v>
      </c>
      <c r="BE459" s="202">
        <f>IF(N459="základní",J459,0)</f>
        <v>0</v>
      </c>
      <c r="BF459" s="202">
        <f>IF(N459="snížená",J459,0)</f>
        <v>0</v>
      </c>
      <c r="BG459" s="202">
        <f>IF(N459="zákl. přenesená",J459,0)</f>
        <v>0</v>
      </c>
      <c r="BH459" s="202">
        <f>IF(N459="sníž. přenesená",J459,0)</f>
        <v>0</v>
      </c>
      <c r="BI459" s="202">
        <f>IF(N459="nulová",J459,0)</f>
        <v>0</v>
      </c>
      <c r="BJ459" s="23" t="s">
        <v>80</v>
      </c>
      <c r="BK459" s="202">
        <f>ROUND(I459*H459,2)</f>
        <v>0</v>
      </c>
      <c r="BL459" s="23" t="s">
        <v>166</v>
      </c>
      <c r="BM459" s="23" t="s">
        <v>936</v>
      </c>
    </row>
    <row r="460" spans="2:65" s="1" customFormat="1" ht="13.5">
      <c r="B460" s="40"/>
      <c r="C460" s="62"/>
      <c r="D460" s="203" t="s">
        <v>167</v>
      </c>
      <c r="E460" s="62"/>
      <c r="F460" s="204" t="s">
        <v>934</v>
      </c>
      <c r="G460" s="62"/>
      <c r="H460" s="62"/>
      <c r="I460" s="162"/>
      <c r="J460" s="62"/>
      <c r="K460" s="62"/>
      <c r="L460" s="60"/>
      <c r="M460" s="205"/>
      <c r="N460" s="41"/>
      <c r="O460" s="41"/>
      <c r="P460" s="41"/>
      <c r="Q460" s="41"/>
      <c r="R460" s="41"/>
      <c r="S460" s="41"/>
      <c r="T460" s="77"/>
      <c r="AT460" s="23" t="s">
        <v>167</v>
      </c>
      <c r="AU460" s="23" t="s">
        <v>82</v>
      </c>
    </row>
    <row r="461" spans="2:65" s="1" customFormat="1" ht="25.5" customHeight="1">
      <c r="B461" s="40"/>
      <c r="C461" s="191" t="s">
        <v>937</v>
      </c>
      <c r="D461" s="191" t="s">
        <v>162</v>
      </c>
      <c r="E461" s="192" t="s">
        <v>938</v>
      </c>
      <c r="F461" s="193" t="s">
        <v>939</v>
      </c>
      <c r="G461" s="194" t="s">
        <v>289</v>
      </c>
      <c r="H461" s="195">
        <v>17</v>
      </c>
      <c r="I461" s="196"/>
      <c r="J461" s="197">
        <f>ROUND(I461*H461,2)</f>
        <v>0</v>
      </c>
      <c r="K461" s="193" t="s">
        <v>21</v>
      </c>
      <c r="L461" s="60"/>
      <c r="M461" s="198" t="s">
        <v>21</v>
      </c>
      <c r="N461" s="199" t="s">
        <v>43</v>
      </c>
      <c r="O461" s="41"/>
      <c r="P461" s="200">
        <f>O461*H461</f>
        <v>0</v>
      </c>
      <c r="Q461" s="200">
        <v>0</v>
      </c>
      <c r="R461" s="200">
        <f>Q461*H461</f>
        <v>0</v>
      </c>
      <c r="S461" s="200">
        <v>0</v>
      </c>
      <c r="T461" s="201">
        <f>S461*H461</f>
        <v>0</v>
      </c>
      <c r="AR461" s="23" t="s">
        <v>166</v>
      </c>
      <c r="AT461" s="23" t="s">
        <v>162</v>
      </c>
      <c r="AU461" s="23" t="s">
        <v>82</v>
      </c>
      <c r="AY461" s="23" t="s">
        <v>160</v>
      </c>
      <c r="BE461" s="202">
        <f>IF(N461="základní",J461,0)</f>
        <v>0</v>
      </c>
      <c r="BF461" s="202">
        <f>IF(N461="snížená",J461,0)</f>
        <v>0</v>
      </c>
      <c r="BG461" s="202">
        <f>IF(N461="zákl. přenesená",J461,0)</f>
        <v>0</v>
      </c>
      <c r="BH461" s="202">
        <f>IF(N461="sníž. přenesená",J461,0)</f>
        <v>0</v>
      </c>
      <c r="BI461" s="202">
        <f>IF(N461="nulová",J461,0)</f>
        <v>0</v>
      </c>
      <c r="BJ461" s="23" t="s">
        <v>80</v>
      </c>
      <c r="BK461" s="202">
        <f>ROUND(I461*H461,2)</f>
        <v>0</v>
      </c>
      <c r="BL461" s="23" t="s">
        <v>166</v>
      </c>
      <c r="BM461" s="23" t="s">
        <v>940</v>
      </c>
    </row>
    <row r="462" spans="2:65" s="1" customFormat="1" ht="27">
      <c r="B462" s="40"/>
      <c r="C462" s="62"/>
      <c r="D462" s="203" t="s">
        <v>167</v>
      </c>
      <c r="E462" s="62"/>
      <c r="F462" s="204" t="s">
        <v>939</v>
      </c>
      <c r="G462" s="62"/>
      <c r="H462" s="62"/>
      <c r="I462" s="162"/>
      <c r="J462" s="62"/>
      <c r="K462" s="62"/>
      <c r="L462" s="60"/>
      <c r="M462" s="205"/>
      <c r="N462" s="41"/>
      <c r="O462" s="41"/>
      <c r="P462" s="41"/>
      <c r="Q462" s="41"/>
      <c r="R462" s="41"/>
      <c r="S462" s="41"/>
      <c r="T462" s="77"/>
      <c r="AT462" s="23" t="s">
        <v>167</v>
      </c>
      <c r="AU462" s="23" t="s">
        <v>82</v>
      </c>
    </row>
    <row r="463" spans="2:65" s="1" customFormat="1" ht="16.5" customHeight="1">
      <c r="B463" s="40"/>
      <c r="C463" s="191" t="s">
        <v>941</v>
      </c>
      <c r="D463" s="191" t="s">
        <v>162</v>
      </c>
      <c r="E463" s="192" t="s">
        <v>942</v>
      </c>
      <c r="F463" s="193" t="s">
        <v>943</v>
      </c>
      <c r="G463" s="194" t="s">
        <v>199</v>
      </c>
      <c r="H463" s="195">
        <v>30</v>
      </c>
      <c r="I463" s="196"/>
      <c r="J463" s="197">
        <f>ROUND(I463*H463,2)</f>
        <v>0</v>
      </c>
      <c r="K463" s="193" t="s">
        <v>21</v>
      </c>
      <c r="L463" s="60"/>
      <c r="M463" s="198" t="s">
        <v>21</v>
      </c>
      <c r="N463" s="199" t="s">
        <v>43</v>
      </c>
      <c r="O463" s="41"/>
      <c r="P463" s="200">
        <f>O463*H463</f>
        <v>0</v>
      </c>
      <c r="Q463" s="200">
        <v>0</v>
      </c>
      <c r="R463" s="200">
        <f>Q463*H463</f>
        <v>0</v>
      </c>
      <c r="S463" s="200">
        <v>0</v>
      </c>
      <c r="T463" s="201">
        <f>S463*H463</f>
        <v>0</v>
      </c>
      <c r="AR463" s="23" t="s">
        <v>166</v>
      </c>
      <c r="AT463" s="23" t="s">
        <v>162</v>
      </c>
      <c r="AU463" s="23" t="s">
        <v>82</v>
      </c>
      <c r="AY463" s="23" t="s">
        <v>160</v>
      </c>
      <c r="BE463" s="202">
        <f>IF(N463="základní",J463,0)</f>
        <v>0</v>
      </c>
      <c r="BF463" s="202">
        <f>IF(N463="snížená",J463,0)</f>
        <v>0</v>
      </c>
      <c r="BG463" s="202">
        <f>IF(N463="zákl. přenesená",J463,0)</f>
        <v>0</v>
      </c>
      <c r="BH463" s="202">
        <f>IF(N463="sníž. přenesená",J463,0)</f>
        <v>0</v>
      </c>
      <c r="BI463" s="202">
        <f>IF(N463="nulová",J463,0)</f>
        <v>0</v>
      </c>
      <c r="BJ463" s="23" t="s">
        <v>80</v>
      </c>
      <c r="BK463" s="202">
        <f>ROUND(I463*H463,2)</f>
        <v>0</v>
      </c>
      <c r="BL463" s="23" t="s">
        <v>166</v>
      </c>
      <c r="BM463" s="23" t="s">
        <v>944</v>
      </c>
    </row>
    <row r="464" spans="2:65" s="1" customFormat="1" ht="13.5">
      <c r="B464" s="40"/>
      <c r="C464" s="62"/>
      <c r="D464" s="203" t="s">
        <v>167</v>
      </c>
      <c r="E464" s="62"/>
      <c r="F464" s="204" t="s">
        <v>943</v>
      </c>
      <c r="G464" s="62"/>
      <c r="H464" s="62"/>
      <c r="I464" s="162"/>
      <c r="J464" s="62"/>
      <c r="K464" s="62"/>
      <c r="L464" s="60"/>
      <c r="M464" s="205"/>
      <c r="N464" s="41"/>
      <c r="O464" s="41"/>
      <c r="P464" s="41"/>
      <c r="Q464" s="41"/>
      <c r="R464" s="41"/>
      <c r="S464" s="41"/>
      <c r="T464" s="77"/>
      <c r="AT464" s="23" t="s">
        <v>167</v>
      </c>
      <c r="AU464" s="23" t="s">
        <v>82</v>
      </c>
    </row>
    <row r="465" spans="2:65" s="1" customFormat="1" ht="16.5" customHeight="1">
      <c r="B465" s="40"/>
      <c r="C465" s="228" t="s">
        <v>945</v>
      </c>
      <c r="D465" s="228" t="s">
        <v>232</v>
      </c>
      <c r="E465" s="229" t="s">
        <v>946</v>
      </c>
      <c r="F465" s="230" t="s">
        <v>947</v>
      </c>
      <c r="G465" s="231" t="s">
        <v>199</v>
      </c>
      <c r="H465" s="232">
        <v>16</v>
      </c>
      <c r="I465" s="233"/>
      <c r="J465" s="234">
        <f>ROUND(I465*H465,2)</f>
        <v>0</v>
      </c>
      <c r="K465" s="230" t="s">
        <v>21</v>
      </c>
      <c r="L465" s="235"/>
      <c r="M465" s="236" t="s">
        <v>21</v>
      </c>
      <c r="N465" s="237" t="s">
        <v>43</v>
      </c>
      <c r="O465" s="41"/>
      <c r="P465" s="200">
        <f>O465*H465</f>
        <v>0</v>
      </c>
      <c r="Q465" s="200">
        <v>0</v>
      </c>
      <c r="R465" s="200">
        <f>Q465*H465</f>
        <v>0</v>
      </c>
      <c r="S465" s="200">
        <v>0</v>
      </c>
      <c r="T465" s="201">
        <f>S465*H465</f>
        <v>0</v>
      </c>
      <c r="AR465" s="23" t="s">
        <v>176</v>
      </c>
      <c r="AT465" s="23" t="s">
        <v>232</v>
      </c>
      <c r="AU465" s="23" t="s">
        <v>82</v>
      </c>
      <c r="AY465" s="23" t="s">
        <v>160</v>
      </c>
      <c r="BE465" s="202">
        <f>IF(N465="základní",J465,0)</f>
        <v>0</v>
      </c>
      <c r="BF465" s="202">
        <f>IF(N465="snížená",J465,0)</f>
        <v>0</v>
      </c>
      <c r="BG465" s="202">
        <f>IF(N465="zákl. přenesená",J465,0)</f>
        <v>0</v>
      </c>
      <c r="BH465" s="202">
        <f>IF(N465="sníž. přenesená",J465,0)</f>
        <v>0</v>
      </c>
      <c r="BI465" s="202">
        <f>IF(N465="nulová",J465,0)</f>
        <v>0</v>
      </c>
      <c r="BJ465" s="23" t="s">
        <v>80</v>
      </c>
      <c r="BK465" s="202">
        <f>ROUND(I465*H465,2)</f>
        <v>0</v>
      </c>
      <c r="BL465" s="23" t="s">
        <v>166</v>
      </c>
      <c r="BM465" s="23" t="s">
        <v>948</v>
      </c>
    </row>
    <row r="466" spans="2:65" s="1" customFormat="1" ht="13.5">
      <c r="B466" s="40"/>
      <c r="C466" s="62"/>
      <c r="D466" s="203" t="s">
        <v>167</v>
      </c>
      <c r="E466" s="62"/>
      <c r="F466" s="204" t="s">
        <v>947</v>
      </c>
      <c r="G466" s="62"/>
      <c r="H466" s="62"/>
      <c r="I466" s="162"/>
      <c r="J466" s="62"/>
      <c r="K466" s="62"/>
      <c r="L466" s="60"/>
      <c r="M466" s="205"/>
      <c r="N466" s="41"/>
      <c r="O466" s="41"/>
      <c r="P466" s="41"/>
      <c r="Q466" s="41"/>
      <c r="R466" s="41"/>
      <c r="S466" s="41"/>
      <c r="T466" s="77"/>
      <c r="AT466" s="23" t="s">
        <v>167</v>
      </c>
      <c r="AU466" s="23" t="s">
        <v>82</v>
      </c>
    </row>
    <row r="467" spans="2:65" s="1" customFormat="1" ht="16.5" customHeight="1">
      <c r="B467" s="40"/>
      <c r="C467" s="228" t="s">
        <v>949</v>
      </c>
      <c r="D467" s="228" t="s">
        <v>232</v>
      </c>
      <c r="E467" s="229" t="s">
        <v>950</v>
      </c>
      <c r="F467" s="230" t="s">
        <v>951</v>
      </c>
      <c r="G467" s="231" t="s">
        <v>952</v>
      </c>
      <c r="H467" s="232">
        <v>17</v>
      </c>
      <c r="I467" s="233"/>
      <c r="J467" s="234">
        <f>ROUND(I467*H467,2)</f>
        <v>0</v>
      </c>
      <c r="K467" s="230" t="s">
        <v>21</v>
      </c>
      <c r="L467" s="235"/>
      <c r="M467" s="236" t="s">
        <v>21</v>
      </c>
      <c r="N467" s="237" t="s">
        <v>43</v>
      </c>
      <c r="O467" s="41"/>
      <c r="P467" s="200">
        <f>O467*H467</f>
        <v>0</v>
      </c>
      <c r="Q467" s="200">
        <v>0</v>
      </c>
      <c r="R467" s="200">
        <f>Q467*H467</f>
        <v>0</v>
      </c>
      <c r="S467" s="200">
        <v>0</v>
      </c>
      <c r="T467" s="201">
        <f>S467*H467</f>
        <v>0</v>
      </c>
      <c r="AR467" s="23" t="s">
        <v>176</v>
      </c>
      <c r="AT467" s="23" t="s">
        <v>232</v>
      </c>
      <c r="AU467" s="23" t="s">
        <v>82</v>
      </c>
      <c r="AY467" s="23" t="s">
        <v>160</v>
      </c>
      <c r="BE467" s="202">
        <f>IF(N467="základní",J467,0)</f>
        <v>0</v>
      </c>
      <c r="BF467" s="202">
        <f>IF(N467="snížená",J467,0)</f>
        <v>0</v>
      </c>
      <c r="BG467" s="202">
        <f>IF(N467="zákl. přenesená",J467,0)</f>
        <v>0</v>
      </c>
      <c r="BH467" s="202">
        <f>IF(N467="sníž. přenesená",J467,0)</f>
        <v>0</v>
      </c>
      <c r="BI467" s="202">
        <f>IF(N467="nulová",J467,0)</f>
        <v>0</v>
      </c>
      <c r="BJ467" s="23" t="s">
        <v>80</v>
      </c>
      <c r="BK467" s="202">
        <f>ROUND(I467*H467,2)</f>
        <v>0</v>
      </c>
      <c r="BL467" s="23" t="s">
        <v>166</v>
      </c>
      <c r="BM467" s="23" t="s">
        <v>953</v>
      </c>
    </row>
    <row r="468" spans="2:65" s="1" customFormat="1" ht="13.5">
      <c r="B468" s="40"/>
      <c r="C468" s="62"/>
      <c r="D468" s="203" t="s">
        <v>167</v>
      </c>
      <c r="E468" s="62"/>
      <c r="F468" s="204" t="s">
        <v>951</v>
      </c>
      <c r="G468" s="62"/>
      <c r="H468" s="62"/>
      <c r="I468" s="162"/>
      <c r="J468" s="62"/>
      <c r="K468" s="62"/>
      <c r="L468" s="60"/>
      <c r="M468" s="205"/>
      <c r="N468" s="41"/>
      <c r="O468" s="41"/>
      <c r="P468" s="41"/>
      <c r="Q468" s="41"/>
      <c r="R468" s="41"/>
      <c r="S468" s="41"/>
      <c r="T468" s="77"/>
      <c r="AT468" s="23" t="s">
        <v>167</v>
      </c>
      <c r="AU468" s="23" t="s">
        <v>82</v>
      </c>
    </row>
    <row r="469" spans="2:65" s="1" customFormat="1" ht="25.5" customHeight="1">
      <c r="B469" s="40"/>
      <c r="C469" s="191" t="s">
        <v>954</v>
      </c>
      <c r="D469" s="191" t="s">
        <v>162</v>
      </c>
      <c r="E469" s="192" t="s">
        <v>955</v>
      </c>
      <c r="F469" s="193" t="s">
        <v>956</v>
      </c>
      <c r="G469" s="194" t="s">
        <v>199</v>
      </c>
      <c r="H469" s="195">
        <v>3</v>
      </c>
      <c r="I469" s="196"/>
      <c r="J469" s="197">
        <f>ROUND(I469*H469,2)</f>
        <v>0</v>
      </c>
      <c r="K469" s="193" t="s">
        <v>21</v>
      </c>
      <c r="L469" s="60"/>
      <c r="M469" s="198" t="s">
        <v>21</v>
      </c>
      <c r="N469" s="199" t="s">
        <v>43</v>
      </c>
      <c r="O469" s="41"/>
      <c r="P469" s="200">
        <f>O469*H469</f>
        <v>0</v>
      </c>
      <c r="Q469" s="200">
        <v>0</v>
      </c>
      <c r="R469" s="200">
        <f>Q469*H469</f>
        <v>0</v>
      </c>
      <c r="S469" s="200">
        <v>0</v>
      </c>
      <c r="T469" s="201">
        <f>S469*H469</f>
        <v>0</v>
      </c>
      <c r="AR469" s="23" t="s">
        <v>166</v>
      </c>
      <c r="AT469" s="23" t="s">
        <v>162</v>
      </c>
      <c r="AU469" s="23" t="s">
        <v>82</v>
      </c>
      <c r="AY469" s="23" t="s">
        <v>160</v>
      </c>
      <c r="BE469" s="202">
        <f>IF(N469="základní",J469,0)</f>
        <v>0</v>
      </c>
      <c r="BF469" s="202">
        <f>IF(N469="snížená",J469,0)</f>
        <v>0</v>
      </c>
      <c r="BG469" s="202">
        <f>IF(N469="zákl. přenesená",J469,0)</f>
        <v>0</v>
      </c>
      <c r="BH469" s="202">
        <f>IF(N469="sníž. přenesená",J469,0)</f>
        <v>0</v>
      </c>
      <c r="BI469" s="202">
        <f>IF(N469="nulová",J469,0)</f>
        <v>0</v>
      </c>
      <c r="BJ469" s="23" t="s">
        <v>80</v>
      </c>
      <c r="BK469" s="202">
        <f>ROUND(I469*H469,2)</f>
        <v>0</v>
      </c>
      <c r="BL469" s="23" t="s">
        <v>166</v>
      </c>
      <c r="BM469" s="23" t="s">
        <v>957</v>
      </c>
    </row>
    <row r="470" spans="2:65" s="1" customFormat="1" ht="13.5">
      <c r="B470" s="40"/>
      <c r="C470" s="62"/>
      <c r="D470" s="203" t="s">
        <v>167</v>
      </c>
      <c r="E470" s="62"/>
      <c r="F470" s="204" t="s">
        <v>956</v>
      </c>
      <c r="G470" s="62"/>
      <c r="H470" s="62"/>
      <c r="I470" s="162"/>
      <c r="J470" s="62"/>
      <c r="K470" s="62"/>
      <c r="L470" s="60"/>
      <c r="M470" s="205"/>
      <c r="N470" s="41"/>
      <c r="O470" s="41"/>
      <c r="P470" s="41"/>
      <c r="Q470" s="41"/>
      <c r="R470" s="41"/>
      <c r="S470" s="41"/>
      <c r="T470" s="77"/>
      <c r="AT470" s="23" t="s">
        <v>167</v>
      </c>
      <c r="AU470" s="23" t="s">
        <v>82</v>
      </c>
    </row>
    <row r="471" spans="2:65" s="1" customFormat="1" ht="16.5" customHeight="1">
      <c r="B471" s="40"/>
      <c r="C471" s="191" t="s">
        <v>958</v>
      </c>
      <c r="D471" s="191" t="s">
        <v>162</v>
      </c>
      <c r="E471" s="192" t="s">
        <v>959</v>
      </c>
      <c r="F471" s="193" t="s">
        <v>960</v>
      </c>
      <c r="G471" s="194" t="s">
        <v>199</v>
      </c>
      <c r="H471" s="195">
        <v>3</v>
      </c>
      <c r="I471" s="196"/>
      <c r="J471" s="197">
        <f>ROUND(I471*H471,2)</f>
        <v>0</v>
      </c>
      <c r="K471" s="193" t="s">
        <v>21</v>
      </c>
      <c r="L471" s="60"/>
      <c r="M471" s="198" t="s">
        <v>21</v>
      </c>
      <c r="N471" s="199" t="s">
        <v>43</v>
      </c>
      <c r="O471" s="41"/>
      <c r="P471" s="200">
        <f>O471*H471</f>
        <v>0</v>
      </c>
      <c r="Q471" s="200">
        <v>0</v>
      </c>
      <c r="R471" s="200">
        <f>Q471*H471</f>
        <v>0</v>
      </c>
      <c r="S471" s="200">
        <v>0</v>
      </c>
      <c r="T471" s="201">
        <f>S471*H471</f>
        <v>0</v>
      </c>
      <c r="AR471" s="23" t="s">
        <v>166</v>
      </c>
      <c r="AT471" s="23" t="s">
        <v>162</v>
      </c>
      <c r="AU471" s="23" t="s">
        <v>82</v>
      </c>
      <c r="AY471" s="23" t="s">
        <v>160</v>
      </c>
      <c r="BE471" s="202">
        <f>IF(N471="základní",J471,0)</f>
        <v>0</v>
      </c>
      <c r="BF471" s="202">
        <f>IF(N471="snížená",J471,0)</f>
        <v>0</v>
      </c>
      <c r="BG471" s="202">
        <f>IF(N471="zákl. přenesená",J471,0)</f>
        <v>0</v>
      </c>
      <c r="BH471" s="202">
        <f>IF(N471="sníž. přenesená",J471,0)</f>
        <v>0</v>
      </c>
      <c r="BI471" s="202">
        <f>IF(N471="nulová",J471,0)</f>
        <v>0</v>
      </c>
      <c r="BJ471" s="23" t="s">
        <v>80</v>
      </c>
      <c r="BK471" s="202">
        <f>ROUND(I471*H471,2)</f>
        <v>0</v>
      </c>
      <c r="BL471" s="23" t="s">
        <v>166</v>
      </c>
      <c r="BM471" s="23" t="s">
        <v>961</v>
      </c>
    </row>
    <row r="472" spans="2:65" s="1" customFormat="1" ht="13.5">
      <c r="B472" s="40"/>
      <c r="C472" s="62"/>
      <c r="D472" s="203" t="s">
        <v>167</v>
      </c>
      <c r="E472" s="62"/>
      <c r="F472" s="204" t="s">
        <v>960</v>
      </c>
      <c r="G472" s="62"/>
      <c r="H472" s="62"/>
      <c r="I472" s="162"/>
      <c r="J472" s="62"/>
      <c r="K472" s="62"/>
      <c r="L472" s="60"/>
      <c r="M472" s="205"/>
      <c r="N472" s="41"/>
      <c r="O472" s="41"/>
      <c r="P472" s="41"/>
      <c r="Q472" s="41"/>
      <c r="R472" s="41"/>
      <c r="S472" s="41"/>
      <c r="T472" s="77"/>
      <c r="AT472" s="23" t="s">
        <v>167</v>
      </c>
      <c r="AU472" s="23" t="s">
        <v>82</v>
      </c>
    </row>
    <row r="473" spans="2:65" s="1" customFormat="1" ht="25.5" customHeight="1">
      <c r="B473" s="40"/>
      <c r="C473" s="191" t="s">
        <v>962</v>
      </c>
      <c r="D473" s="191" t="s">
        <v>162</v>
      </c>
      <c r="E473" s="192" t="s">
        <v>963</v>
      </c>
      <c r="F473" s="193" t="s">
        <v>964</v>
      </c>
      <c r="G473" s="194" t="s">
        <v>186</v>
      </c>
      <c r="H473" s="195">
        <v>550</v>
      </c>
      <c r="I473" s="196"/>
      <c r="J473" s="197">
        <f>ROUND(I473*H473,2)</f>
        <v>0</v>
      </c>
      <c r="K473" s="193" t="s">
        <v>21</v>
      </c>
      <c r="L473" s="60"/>
      <c r="M473" s="198" t="s">
        <v>21</v>
      </c>
      <c r="N473" s="199" t="s">
        <v>43</v>
      </c>
      <c r="O473" s="41"/>
      <c r="P473" s="200">
        <f>O473*H473</f>
        <v>0</v>
      </c>
      <c r="Q473" s="200">
        <v>0</v>
      </c>
      <c r="R473" s="200">
        <f>Q473*H473</f>
        <v>0</v>
      </c>
      <c r="S473" s="200">
        <v>0</v>
      </c>
      <c r="T473" s="201">
        <f>S473*H473</f>
        <v>0</v>
      </c>
      <c r="AR473" s="23" t="s">
        <v>166</v>
      </c>
      <c r="AT473" s="23" t="s">
        <v>162</v>
      </c>
      <c r="AU473" s="23" t="s">
        <v>82</v>
      </c>
      <c r="AY473" s="23" t="s">
        <v>160</v>
      </c>
      <c r="BE473" s="202">
        <f>IF(N473="základní",J473,0)</f>
        <v>0</v>
      </c>
      <c r="BF473" s="202">
        <f>IF(N473="snížená",J473,0)</f>
        <v>0</v>
      </c>
      <c r="BG473" s="202">
        <f>IF(N473="zákl. přenesená",J473,0)</f>
        <v>0</v>
      </c>
      <c r="BH473" s="202">
        <f>IF(N473="sníž. přenesená",J473,0)</f>
        <v>0</v>
      </c>
      <c r="BI473" s="202">
        <f>IF(N473="nulová",J473,0)</f>
        <v>0</v>
      </c>
      <c r="BJ473" s="23" t="s">
        <v>80</v>
      </c>
      <c r="BK473" s="202">
        <f>ROUND(I473*H473,2)</f>
        <v>0</v>
      </c>
      <c r="BL473" s="23" t="s">
        <v>166</v>
      </c>
      <c r="BM473" s="23" t="s">
        <v>965</v>
      </c>
    </row>
    <row r="474" spans="2:65" s="1" customFormat="1" ht="13.5">
      <c r="B474" s="40"/>
      <c r="C474" s="62"/>
      <c r="D474" s="203" t="s">
        <v>167</v>
      </c>
      <c r="E474" s="62"/>
      <c r="F474" s="204" t="s">
        <v>964</v>
      </c>
      <c r="G474" s="62"/>
      <c r="H474" s="62"/>
      <c r="I474" s="162"/>
      <c r="J474" s="62"/>
      <c r="K474" s="62"/>
      <c r="L474" s="60"/>
      <c r="M474" s="205"/>
      <c r="N474" s="41"/>
      <c r="O474" s="41"/>
      <c r="P474" s="41"/>
      <c r="Q474" s="41"/>
      <c r="R474" s="41"/>
      <c r="S474" s="41"/>
      <c r="T474" s="77"/>
      <c r="AT474" s="23" t="s">
        <v>167</v>
      </c>
      <c r="AU474" s="23" t="s">
        <v>82</v>
      </c>
    </row>
    <row r="475" spans="2:65" s="1" customFormat="1" ht="25.5" customHeight="1">
      <c r="B475" s="40"/>
      <c r="C475" s="191" t="s">
        <v>966</v>
      </c>
      <c r="D475" s="191" t="s">
        <v>162</v>
      </c>
      <c r="E475" s="192" t="s">
        <v>967</v>
      </c>
      <c r="F475" s="193" t="s">
        <v>968</v>
      </c>
      <c r="G475" s="194" t="s">
        <v>186</v>
      </c>
      <c r="H475" s="195">
        <v>130</v>
      </c>
      <c r="I475" s="196"/>
      <c r="J475" s="197">
        <f>ROUND(I475*H475,2)</f>
        <v>0</v>
      </c>
      <c r="K475" s="193" t="s">
        <v>21</v>
      </c>
      <c r="L475" s="60"/>
      <c r="M475" s="198" t="s">
        <v>21</v>
      </c>
      <c r="N475" s="199" t="s">
        <v>43</v>
      </c>
      <c r="O475" s="41"/>
      <c r="P475" s="200">
        <f>O475*H475</f>
        <v>0</v>
      </c>
      <c r="Q475" s="200">
        <v>0</v>
      </c>
      <c r="R475" s="200">
        <f>Q475*H475</f>
        <v>0</v>
      </c>
      <c r="S475" s="200">
        <v>0</v>
      </c>
      <c r="T475" s="201">
        <f>S475*H475</f>
        <v>0</v>
      </c>
      <c r="AR475" s="23" t="s">
        <v>166</v>
      </c>
      <c r="AT475" s="23" t="s">
        <v>162</v>
      </c>
      <c r="AU475" s="23" t="s">
        <v>82</v>
      </c>
      <c r="AY475" s="23" t="s">
        <v>160</v>
      </c>
      <c r="BE475" s="202">
        <f>IF(N475="základní",J475,0)</f>
        <v>0</v>
      </c>
      <c r="BF475" s="202">
        <f>IF(N475="snížená",J475,0)</f>
        <v>0</v>
      </c>
      <c r="BG475" s="202">
        <f>IF(N475="zákl. přenesená",J475,0)</f>
        <v>0</v>
      </c>
      <c r="BH475" s="202">
        <f>IF(N475="sníž. přenesená",J475,0)</f>
        <v>0</v>
      </c>
      <c r="BI475" s="202">
        <f>IF(N475="nulová",J475,0)</f>
        <v>0</v>
      </c>
      <c r="BJ475" s="23" t="s">
        <v>80</v>
      </c>
      <c r="BK475" s="202">
        <f>ROUND(I475*H475,2)</f>
        <v>0</v>
      </c>
      <c r="BL475" s="23" t="s">
        <v>166</v>
      </c>
      <c r="BM475" s="23" t="s">
        <v>969</v>
      </c>
    </row>
    <row r="476" spans="2:65" s="1" customFormat="1" ht="13.5">
      <c r="B476" s="40"/>
      <c r="C476" s="62"/>
      <c r="D476" s="203" t="s">
        <v>167</v>
      </c>
      <c r="E476" s="62"/>
      <c r="F476" s="204" t="s">
        <v>968</v>
      </c>
      <c r="G476" s="62"/>
      <c r="H476" s="62"/>
      <c r="I476" s="162"/>
      <c r="J476" s="62"/>
      <c r="K476" s="62"/>
      <c r="L476" s="60"/>
      <c r="M476" s="205"/>
      <c r="N476" s="41"/>
      <c r="O476" s="41"/>
      <c r="P476" s="41"/>
      <c r="Q476" s="41"/>
      <c r="R476" s="41"/>
      <c r="S476" s="41"/>
      <c r="T476" s="77"/>
      <c r="AT476" s="23" t="s">
        <v>167</v>
      </c>
      <c r="AU476" s="23" t="s">
        <v>82</v>
      </c>
    </row>
    <row r="477" spans="2:65" s="1" customFormat="1" ht="16.5" customHeight="1">
      <c r="B477" s="40"/>
      <c r="C477" s="191" t="s">
        <v>970</v>
      </c>
      <c r="D477" s="191" t="s">
        <v>162</v>
      </c>
      <c r="E477" s="192" t="s">
        <v>971</v>
      </c>
      <c r="F477" s="193" t="s">
        <v>972</v>
      </c>
      <c r="G477" s="194" t="s">
        <v>186</v>
      </c>
      <c r="H477" s="195">
        <v>1800</v>
      </c>
      <c r="I477" s="196"/>
      <c r="J477" s="197">
        <f>ROUND(I477*H477,2)</f>
        <v>0</v>
      </c>
      <c r="K477" s="193" t="s">
        <v>21</v>
      </c>
      <c r="L477" s="60"/>
      <c r="M477" s="198" t="s">
        <v>21</v>
      </c>
      <c r="N477" s="199" t="s">
        <v>43</v>
      </c>
      <c r="O477" s="41"/>
      <c r="P477" s="200">
        <f>O477*H477</f>
        <v>0</v>
      </c>
      <c r="Q477" s="200">
        <v>0</v>
      </c>
      <c r="R477" s="200">
        <f>Q477*H477</f>
        <v>0</v>
      </c>
      <c r="S477" s="200">
        <v>0</v>
      </c>
      <c r="T477" s="201">
        <f>S477*H477</f>
        <v>0</v>
      </c>
      <c r="AR477" s="23" t="s">
        <v>166</v>
      </c>
      <c r="AT477" s="23" t="s">
        <v>162</v>
      </c>
      <c r="AU477" s="23" t="s">
        <v>82</v>
      </c>
      <c r="AY477" s="23" t="s">
        <v>160</v>
      </c>
      <c r="BE477" s="202">
        <f>IF(N477="základní",J477,0)</f>
        <v>0</v>
      </c>
      <c r="BF477" s="202">
        <f>IF(N477="snížená",J477,0)</f>
        <v>0</v>
      </c>
      <c r="BG477" s="202">
        <f>IF(N477="zákl. přenesená",J477,0)</f>
        <v>0</v>
      </c>
      <c r="BH477" s="202">
        <f>IF(N477="sníž. přenesená",J477,0)</f>
        <v>0</v>
      </c>
      <c r="BI477" s="202">
        <f>IF(N477="nulová",J477,0)</f>
        <v>0</v>
      </c>
      <c r="BJ477" s="23" t="s">
        <v>80</v>
      </c>
      <c r="BK477" s="202">
        <f>ROUND(I477*H477,2)</f>
        <v>0</v>
      </c>
      <c r="BL477" s="23" t="s">
        <v>166</v>
      </c>
      <c r="BM477" s="23" t="s">
        <v>973</v>
      </c>
    </row>
    <row r="478" spans="2:65" s="1" customFormat="1" ht="13.5">
      <c r="B478" s="40"/>
      <c r="C478" s="62"/>
      <c r="D478" s="203" t="s">
        <v>167</v>
      </c>
      <c r="E478" s="62"/>
      <c r="F478" s="204" t="s">
        <v>972</v>
      </c>
      <c r="G478" s="62"/>
      <c r="H478" s="62"/>
      <c r="I478" s="162"/>
      <c r="J478" s="62"/>
      <c r="K478" s="62"/>
      <c r="L478" s="60"/>
      <c r="M478" s="205"/>
      <c r="N478" s="41"/>
      <c r="O478" s="41"/>
      <c r="P478" s="41"/>
      <c r="Q478" s="41"/>
      <c r="R478" s="41"/>
      <c r="S478" s="41"/>
      <c r="T478" s="77"/>
      <c r="AT478" s="23" t="s">
        <v>167</v>
      </c>
      <c r="AU478" s="23" t="s">
        <v>82</v>
      </c>
    </row>
    <row r="479" spans="2:65" s="1" customFormat="1" ht="25.5" customHeight="1">
      <c r="B479" s="40"/>
      <c r="C479" s="191" t="s">
        <v>974</v>
      </c>
      <c r="D479" s="191" t="s">
        <v>162</v>
      </c>
      <c r="E479" s="192" t="s">
        <v>975</v>
      </c>
      <c r="F479" s="193" t="s">
        <v>976</v>
      </c>
      <c r="G479" s="194" t="s">
        <v>186</v>
      </c>
      <c r="H479" s="195">
        <v>550</v>
      </c>
      <c r="I479" s="196"/>
      <c r="J479" s="197">
        <f>ROUND(I479*H479,2)</f>
        <v>0</v>
      </c>
      <c r="K479" s="193" t="s">
        <v>21</v>
      </c>
      <c r="L479" s="60"/>
      <c r="M479" s="198" t="s">
        <v>21</v>
      </c>
      <c r="N479" s="199" t="s">
        <v>43</v>
      </c>
      <c r="O479" s="41"/>
      <c r="P479" s="200">
        <f>O479*H479</f>
        <v>0</v>
      </c>
      <c r="Q479" s="200">
        <v>0</v>
      </c>
      <c r="R479" s="200">
        <f>Q479*H479</f>
        <v>0</v>
      </c>
      <c r="S479" s="200">
        <v>0</v>
      </c>
      <c r="T479" s="201">
        <f>S479*H479</f>
        <v>0</v>
      </c>
      <c r="AR479" s="23" t="s">
        <v>166</v>
      </c>
      <c r="AT479" s="23" t="s">
        <v>162</v>
      </c>
      <c r="AU479" s="23" t="s">
        <v>82</v>
      </c>
      <c r="AY479" s="23" t="s">
        <v>160</v>
      </c>
      <c r="BE479" s="202">
        <f>IF(N479="základní",J479,0)</f>
        <v>0</v>
      </c>
      <c r="BF479" s="202">
        <f>IF(N479="snížená",J479,0)</f>
        <v>0</v>
      </c>
      <c r="BG479" s="202">
        <f>IF(N479="zákl. přenesená",J479,0)</f>
        <v>0</v>
      </c>
      <c r="BH479" s="202">
        <f>IF(N479="sníž. přenesená",J479,0)</f>
        <v>0</v>
      </c>
      <c r="BI479" s="202">
        <f>IF(N479="nulová",J479,0)</f>
        <v>0</v>
      </c>
      <c r="BJ479" s="23" t="s">
        <v>80</v>
      </c>
      <c r="BK479" s="202">
        <f>ROUND(I479*H479,2)</f>
        <v>0</v>
      </c>
      <c r="BL479" s="23" t="s">
        <v>166</v>
      </c>
      <c r="BM479" s="23" t="s">
        <v>977</v>
      </c>
    </row>
    <row r="480" spans="2:65" s="1" customFormat="1" ht="13.5">
      <c r="B480" s="40"/>
      <c r="C480" s="62"/>
      <c r="D480" s="203" t="s">
        <v>167</v>
      </c>
      <c r="E480" s="62"/>
      <c r="F480" s="204" t="s">
        <v>976</v>
      </c>
      <c r="G480" s="62"/>
      <c r="H480" s="62"/>
      <c r="I480" s="162"/>
      <c r="J480" s="62"/>
      <c r="K480" s="62"/>
      <c r="L480" s="60"/>
      <c r="M480" s="205"/>
      <c r="N480" s="41"/>
      <c r="O480" s="41"/>
      <c r="P480" s="41"/>
      <c r="Q480" s="41"/>
      <c r="R480" s="41"/>
      <c r="S480" s="41"/>
      <c r="T480" s="77"/>
      <c r="AT480" s="23" t="s">
        <v>167</v>
      </c>
      <c r="AU480" s="23" t="s">
        <v>82</v>
      </c>
    </row>
    <row r="481" spans="2:65" s="1" customFormat="1" ht="16.5" customHeight="1">
      <c r="B481" s="40"/>
      <c r="C481" s="228" t="s">
        <v>978</v>
      </c>
      <c r="D481" s="228" t="s">
        <v>232</v>
      </c>
      <c r="E481" s="229" t="s">
        <v>979</v>
      </c>
      <c r="F481" s="230" t="s">
        <v>980</v>
      </c>
      <c r="G481" s="231" t="s">
        <v>199</v>
      </c>
      <c r="H481" s="232">
        <v>45</v>
      </c>
      <c r="I481" s="233"/>
      <c r="J481" s="234">
        <f>ROUND(I481*H481,2)</f>
        <v>0</v>
      </c>
      <c r="K481" s="230" t="s">
        <v>21</v>
      </c>
      <c r="L481" s="235"/>
      <c r="M481" s="236" t="s">
        <v>21</v>
      </c>
      <c r="N481" s="237" t="s">
        <v>43</v>
      </c>
      <c r="O481" s="41"/>
      <c r="P481" s="200">
        <f>O481*H481</f>
        <v>0</v>
      </c>
      <c r="Q481" s="200">
        <v>0</v>
      </c>
      <c r="R481" s="200">
        <f>Q481*H481</f>
        <v>0</v>
      </c>
      <c r="S481" s="200">
        <v>0</v>
      </c>
      <c r="T481" s="201">
        <f>S481*H481</f>
        <v>0</v>
      </c>
      <c r="AR481" s="23" t="s">
        <v>176</v>
      </c>
      <c r="AT481" s="23" t="s">
        <v>232</v>
      </c>
      <c r="AU481" s="23" t="s">
        <v>82</v>
      </c>
      <c r="AY481" s="23" t="s">
        <v>160</v>
      </c>
      <c r="BE481" s="202">
        <f>IF(N481="základní",J481,0)</f>
        <v>0</v>
      </c>
      <c r="BF481" s="202">
        <f>IF(N481="snížená",J481,0)</f>
        <v>0</v>
      </c>
      <c r="BG481" s="202">
        <f>IF(N481="zákl. přenesená",J481,0)</f>
        <v>0</v>
      </c>
      <c r="BH481" s="202">
        <f>IF(N481="sníž. přenesená",J481,0)</f>
        <v>0</v>
      </c>
      <c r="BI481" s="202">
        <f>IF(N481="nulová",J481,0)</f>
        <v>0</v>
      </c>
      <c r="BJ481" s="23" t="s">
        <v>80</v>
      </c>
      <c r="BK481" s="202">
        <f>ROUND(I481*H481,2)</f>
        <v>0</v>
      </c>
      <c r="BL481" s="23" t="s">
        <v>166</v>
      </c>
      <c r="BM481" s="23" t="s">
        <v>981</v>
      </c>
    </row>
    <row r="482" spans="2:65" s="1" customFormat="1" ht="13.5">
      <c r="B482" s="40"/>
      <c r="C482" s="62"/>
      <c r="D482" s="203" t="s">
        <v>167</v>
      </c>
      <c r="E482" s="62"/>
      <c r="F482" s="204" t="s">
        <v>980</v>
      </c>
      <c r="G482" s="62"/>
      <c r="H482" s="62"/>
      <c r="I482" s="162"/>
      <c r="J482" s="62"/>
      <c r="K482" s="62"/>
      <c r="L482" s="60"/>
      <c r="M482" s="205"/>
      <c r="N482" s="41"/>
      <c r="O482" s="41"/>
      <c r="P482" s="41"/>
      <c r="Q482" s="41"/>
      <c r="R482" s="41"/>
      <c r="S482" s="41"/>
      <c r="T482" s="77"/>
      <c r="AT482" s="23" t="s">
        <v>167</v>
      </c>
      <c r="AU482" s="23" t="s">
        <v>82</v>
      </c>
    </row>
    <row r="483" spans="2:65" s="1" customFormat="1" ht="16.5" customHeight="1">
      <c r="B483" s="40"/>
      <c r="C483" s="191" t="s">
        <v>982</v>
      </c>
      <c r="D483" s="191" t="s">
        <v>162</v>
      </c>
      <c r="E483" s="192" t="s">
        <v>983</v>
      </c>
      <c r="F483" s="193" t="s">
        <v>984</v>
      </c>
      <c r="G483" s="194" t="s">
        <v>289</v>
      </c>
      <c r="H483" s="195">
        <v>6</v>
      </c>
      <c r="I483" s="196"/>
      <c r="J483" s="197">
        <f>ROUND(I483*H483,2)</f>
        <v>0</v>
      </c>
      <c r="K483" s="193" t="s">
        <v>21</v>
      </c>
      <c r="L483" s="60"/>
      <c r="M483" s="198" t="s">
        <v>21</v>
      </c>
      <c r="N483" s="199" t="s">
        <v>43</v>
      </c>
      <c r="O483" s="41"/>
      <c r="P483" s="200">
        <f>O483*H483</f>
        <v>0</v>
      </c>
      <c r="Q483" s="200">
        <v>0</v>
      </c>
      <c r="R483" s="200">
        <f>Q483*H483</f>
        <v>0</v>
      </c>
      <c r="S483" s="200">
        <v>0</v>
      </c>
      <c r="T483" s="201">
        <f>S483*H483</f>
        <v>0</v>
      </c>
      <c r="AR483" s="23" t="s">
        <v>166</v>
      </c>
      <c r="AT483" s="23" t="s">
        <v>162</v>
      </c>
      <c r="AU483" s="23" t="s">
        <v>82</v>
      </c>
      <c r="AY483" s="23" t="s">
        <v>160</v>
      </c>
      <c r="BE483" s="202">
        <f>IF(N483="základní",J483,0)</f>
        <v>0</v>
      </c>
      <c r="BF483" s="202">
        <f>IF(N483="snížená",J483,0)</f>
        <v>0</v>
      </c>
      <c r="BG483" s="202">
        <f>IF(N483="zákl. přenesená",J483,0)</f>
        <v>0</v>
      </c>
      <c r="BH483" s="202">
        <f>IF(N483="sníž. přenesená",J483,0)</f>
        <v>0</v>
      </c>
      <c r="BI483" s="202">
        <f>IF(N483="nulová",J483,0)</f>
        <v>0</v>
      </c>
      <c r="BJ483" s="23" t="s">
        <v>80</v>
      </c>
      <c r="BK483" s="202">
        <f>ROUND(I483*H483,2)</f>
        <v>0</v>
      </c>
      <c r="BL483" s="23" t="s">
        <v>166</v>
      </c>
      <c r="BM483" s="23" t="s">
        <v>985</v>
      </c>
    </row>
    <row r="484" spans="2:65" s="1" customFormat="1" ht="13.5">
      <c r="B484" s="40"/>
      <c r="C484" s="62"/>
      <c r="D484" s="203" t="s">
        <v>167</v>
      </c>
      <c r="E484" s="62"/>
      <c r="F484" s="204" t="s">
        <v>984</v>
      </c>
      <c r="G484" s="62"/>
      <c r="H484" s="62"/>
      <c r="I484" s="162"/>
      <c r="J484" s="62"/>
      <c r="K484" s="62"/>
      <c r="L484" s="60"/>
      <c r="M484" s="205"/>
      <c r="N484" s="41"/>
      <c r="O484" s="41"/>
      <c r="P484" s="41"/>
      <c r="Q484" s="41"/>
      <c r="R484" s="41"/>
      <c r="S484" s="41"/>
      <c r="T484" s="77"/>
      <c r="AT484" s="23" t="s">
        <v>167</v>
      </c>
      <c r="AU484" s="23" t="s">
        <v>82</v>
      </c>
    </row>
    <row r="485" spans="2:65" s="1" customFormat="1" ht="16.5" customHeight="1">
      <c r="B485" s="40"/>
      <c r="C485" s="191" t="s">
        <v>986</v>
      </c>
      <c r="D485" s="191" t="s">
        <v>162</v>
      </c>
      <c r="E485" s="192" t="s">
        <v>987</v>
      </c>
      <c r="F485" s="193" t="s">
        <v>988</v>
      </c>
      <c r="G485" s="194" t="s">
        <v>289</v>
      </c>
      <c r="H485" s="195">
        <v>8</v>
      </c>
      <c r="I485" s="196"/>
      <c r="J485" s="197">
        <f>ROUND(I485*H485,2)</f>
        <v>0</v>
      </c>
      <c r="K485" s="193" t="s">
        <v>21</v>
      </c>
      <c r="L485" s="60"/>
      <c r="M485" s="198" t="s">
        <v>21</v>
      </c>
      <c r="N485" s="199" t="s">
        <v>43</v>
      </c>
      <c r="O485" s="41"/>
      <c r="P485" s="200">
        <f>O485*H485</f>
        <v>0</v>
      </c>
      <c r="Q485" s="200">
        <v>0</v>
      </c>
      <c r="R485" s="200">
        <f>Q485*H485</f>
        <v>0</v>
      </c>
      <c r="S485" s="200">
        <v>0</v>
      </c>
      <c r="T485" s="201">
        <f>S485*H485</f>
        <v>0</v>
      </c>
      <c r="AR485" s="23" t="s">
        <v>166</v>
      </c>
      <c r="AT485" s="23" t="s">
        <v>162</v>
      </c>
      <c r="AU485" s="23" t="s">
        <v>82</v>
      </c>
      <c r="AY485" s="23" t="s">
        <v>160</v>
      </c>
      <c r="BE485" s="202">
        <f>IF(N485="základní",J485,0)</f>
        <v>0</v>
      </c>
      <c r="BF485" s="202">
        <f>IF(N485="snížená",J485,0)</f>
        <v>0</v>
      </c>
      <c r="BG485" s="202">
        <f>IF(N485="zákl. přenesená",J485,0)</f>
        <v>0</v>
      </c>
      <c r="BH485" s="202">
        <f>IF(N485="sníž. přenesená",J485,0)</f>
        <v>0</v>
      </c>
      <c r="BI485" s="202">
        <f>IF(N485="nulová",J485,0)</f>
        <v>0</v>
      </c>
      <c r="BJ485" s="23" t="s">
        <v>80</v>
      </c>
      <c r="BK485" s="202">
        <f>ROUND(I485*H485,2)</f>
        <v>0</v>
      </c>
      <c r="BL485" s="23" t="s">
        <v>166</v>
      </c>
      <c r="BM485" s="23" t="s">
        <v>989</v>
      </c>
    </row>
    <row r="486" spans="2:65" s="1" customFormat="1" ht="13.5">
      <c r="B486" s="40"/>
      <c r="C486" s="62"/>
      <c r="D486" s="203" t="s">
        <v>167</v>
      </c>
      <c r="E486" s="62"/>
      <c r="F486" s="204" t="s">
        <v>988</v>
      </c>
      <c r="G486" s="62"/>
      <c r="H486" s="62"/>
      <c r="I486" s="162"/>
      <c r="J486" s="62"/>
      <c r="K486" s="62"/>
      <c r="L486" s="60"/>
      <c r="M486" s="205"/>
      <c r="N486" s="41"/>
      <c r="O486" s="41"/>
      <c r="P486" s="41"/>
      <c r="Q486" s="41"/>
      <c r="R486" s="41"/>
      <c r="S486" s="41"/>
      <c r="T486" s="77"/>
      <c r="AT486" s="23" t="s">
        <v>167</v>
      </c>
      <c r="AU486" s="23" t="s">
        <v>82</v>
      </c>
    </row>
    <row r="487" spans="2:65" s="1" customFormat="1" ht="16.5" customHeight="1">
      <c r="B487" s="40"/>
      <c r="C487" s="191" t="s">
        <v>990</v>
      </c>
      <c r="D487" s="191" t="s">
        <v>162</v>
      </c>
      <c r="E487" s="192" t="s">
        <v>991</v>
      </c>
      <c r="F487" s="193" t="s">
        <v>992</v>
      </c>
      <c r="G487" s="194" t="s">
        <v>186</v>
      </c>
      <c r="H487" s="195">
        <v>390</v>
      </c>
      <c r="I487" s="196"/>
      <c r="J487" s="197">
        <f>ROUND(I487*H487,2)</f>
        <v>0</v>
      </c>
      <c r="K487" s="193" t="s">
        <v>21</v>
      </c>
      <c r="L487" s="60"/>
      <c r="M487" s="198" t="s">
        <v>21</v>
      </c>
      <c r="N487" s="199" t="s">
        <v>43</v>
      </c>
      <c r="O487" s="41"/>
      <c r="P487" s="200">
        <f>O487*H487</f>
        <v>0</v>
      </c>
      <c r="Q487" s="200">
        <v>0</v>
      </c>
      <c r="R487" s="200">
        <f>Q487*H487</f>
        <v>0</v>
      </c>
      <c r="S487" s="200">
        <v>0</v>
      </c>
      <c r="T487" s="201">
        <f>S487*H487</f>
        <v>0</v>
      </c>
      <c r="AR487" s="23" t="s">
        <v>166</v>
      </c>
      <c r="AT487" s="23" t="s">
        <v>162</v>
      </c>
      <c r="AU487" s="23" t="s">
        <v>82</v>
      </c>
      <c r="AY487" s="23" t="s">
        <v>160</v>
      </c>
      <c r="BE487" s="202">
        <f>IF(N487="základní",J487,0)</f>
        <v>0</v>
      </c>
      <c r="BF487" s="202">
        <f>IF(N487="snížená",J487,0)</f>
        <v>0</v>
      </c>
      <c r="BG487" s="202">
        <f>IF(N487="zákl. přenesená",J487,0)</f>
        <v>0</v>
      </c>
      <c r="BH487" s="202">
        <f>IF(N487="sníž. přenesená",J487,0)</f>
        <v>0</v>
      </c>
      <c r="BI487" s="202">
        <f>IF(N487="nulová",J487,0)</f>
        <v>0</v>
      </c>
      <c r="BJ487" s="23" t="s">
        <v>80</v>
      </c>
      <c r="BK487" s="202">
        <f>ROUND(I487*H487,2)</f>
        <v>0</v>
      </c>
      <c r="BL487" s="23" t="s">
        <v>166</v>
      </c>
      <c r="BM487" s="23" t="s">
        <v>993</v>
      </c>
    </row>
    <row r="488" spans="2:65" s="1" customFormat="1" ht="13.5">
      <c r="B488" s="40"/>
      <c r="C488" s="62"/>
      <c r="D488" s="203" t="s">
        <v>167</v>
      </c>
      <c r="E488" s="62"/>
      <c r="F488" s="204" t="s">
        <v>992</v>
      </c>
      <c r="G488" s="62"/>
      <c r="H488" s="62"/>
      <c r="I488" s="162"/>
      <c r="J488" s="62"/>
      <c r="K488" s="62"/>
      <c r="L488" s="60"/>
      <c r="M488" s="205"/>
      <c r="N488" s="41"/>
      <c r="O488" s="41"/>
      <c r="P488" s="41"/>
      <c r="Q488" s="41"/>
      <c r="R488" s="41"/>
      <c r="S488" s="41"/>
      <c r="T488" s="77"/>
      <c r="AT488" s="23" t="s">
        <v>167</v>
      </c>
      <c r="AU488" s="23" t="s">
        <v>82</v>
      </c>
    </row>
    <row r="489" spans="2:65" s="1" customFormat="1" ht="16.5" customHeight="1">
      <c r="B489" s="40"/>
      <c r="C489" s="191" t="s">
        <v>994</v>
      </c>
      <c r="D489" s="191" t="s">
        <v>162</v>
      </c>
      <c r="E489" s="192" t="s">
        <v>995</v>
      </c>
      <c r="F489" s="193" t="s">
        <v>996</v>
      </c>
      <c r="G489" s="194" t="s">
        <v>186</v>
      </c>
      <c r="H489" s="195">
        <v>720</v>
      </c>
      <c r="I489" s="196"/>
      <c r="J489" s="197">
        <f>ROUND(I489*H489,2)</f>
        <v>0</v>
      </c>
      <c r="K489" s="193" t="s">
        <v>21</v>
      </c>
      <c r="L489" s="60"/>
      <c r="M489" s="198" t="s">
        <v>21</v>
      </c>
      <c r="N489" s="199" t="s">
        <v>43</v>
      </c>
      <c r="O489" s="41"/>
      <c r="P489" s="200">
        <f>O489*H489</f>
        <v>0</v>
      </c>
      <c r="Q489" s="200">
        <v>0</v>
      </c>
      <c r="R489" s="200">
        <f>Q489*H489</f>
        <v>0</v>
      </c>
      <c r="S489" s="200">
        <v>0</v>
      </c>
      <c r="T489" s="201">
        <f>S489*H489</f>
        <v>0</v>
      </c>
      <c r="AR489" s="23" t="s">
        <v>166</v>
      </c>
      <c r="AT489" s="23" t="s">
        <v>162</v>
      </c>
      <c r="AU489" s="23" t="s">
        <v>82</v>
      </c>
      <c r="AY489" s="23" t="s">
        <v>160</v>
      </c>
      <c r="BE489" s="202">
        <f>IF(N489="základní",J489,0)</f>
        <v>0</v>
      </c>
      <c r="BF489" s="202">
        <f>IF(N489="snížená",J489,0)</f>
        <v>0</v>
      </c>
      <c r="BG489" s="202">
        <f>IF(N489="zákl. přenesená",J489,0)</f>
        <v>0</v>
      </c>
      <c r="BH489" s="202">
        <f>IF(N489="sníž. přenesená",J489,0)</f>
        <v>0</v>
      </c>
      <c r="BI489" s="202">
        <f>IF(N489="nulová",J489,0)</f>
        <v>0</v>
      </c>
      <c r="BJ489" s="23" t="s">
        <v>80</v>
      </c>
      <c r="BK489" s="202">
        <f>ROUND(I489*H489,2)</f>
        <v>0</v>
      </c>
      <c r="BL489" s="23" t="s">
        <v>166</v>
      </c>
      <c r="BM489" s="23" t="s">
        <v>997</v>
      </c>
    </row>
    <row r="490" spans="2:65" s="1" customFormat="1" ht="13.5">
      <c r="B490" s="40"/>
      <c r="C490" s="62"/>
      <c r="D490" s="203" t="s">
        <v>167</v>
      </c>
      <c r="E490" s="62"/>
      <c r="F490" s="204" t="s">
        <v>996</v>
      </c>
      <c r="G490" s="62"/>
      <c r="H490" s="62"/>
      <c r="I490" s="162"/>
      <c r="J490" s="62"/>
      <c r="K490" s="62"/>
      <c r="L490" s="60"/>
      <c r="M490" s="205"/>
      <c r="N490" s="41"/>
      <c r="O490" s="41"/>
      <c r="P490" s="41"/>
      <c r="Q490" s="41"/>
      <c r="R490" s="41"/>
      <c r="S490" s="41"/>
      <c r="T490" s="77"/>
      <c r="AT490" s="23" t="s">
        <v>167</v>
      </c>
      <c r="AU490" s="23" t="s">
        <v>82</v>
      </c>
    </row>
    <row r="491" spans="2:65" s="1" customFormat="1" ht="16.5" customHeight="1">
      <c r="B491" s="40"/>
      <c r="C491" s="228" t="s">
        <v>998</v>
      </c>
      <c r="D491" s="228" t="s">
        <v>232</v>
      </c>
      <c r="E491" s="229" t="s">
        <v>999</v>
      </c>
      <c r="F491" s="230" t="s">
        <v>1000</v>
      </c>
      <c r="G491" s="231" t="s">
        <v>186</v>
      </c>
      <c r="H491" s="232">
        <v>720</v>
      </c>
      <c r="I491" s="233"/>
      <c r="J491" s="234">
        <f>ROUND(I491*H491,2)</f>
        <v>0</v>
      </c>
      <c r="K491" s="230" t="s">
        <v>21</v>
      </c>
      <c r="L491" s="235"/>
      <c r="M491" s="236" t="s">
        <v>21</v>
      </c>
      <c r="N491" s="237" t="s">
        <v>43</v>
      </c>
      <c r="O491" s="41"/>
      <c r="P491" s="200">
        <f>O491*H491</f>
        <v>0</v>
      </c>
      <c r="Q491" s="200">
        <v>0</v>
      </c>
      <c r="R491" s="200">
        <f>Q491*H491</f>
        <v>0</v>
      </c>
      <c r="S491" s="200">
        <v>0</v>
      </c>
      <c r="T491" s="201">
        <f>S491*H491</f>
        <v>0</v>
      </c>
      <c r="AR491" s="23" t="s">
        <v>176</v>
      </c>
      <c r="AT491" s="23" t="s">
        <v>232</v>
      </c>
      <c r="AU491" s="23" t="s">
        <v>82</v>
      </c>
      <c r="AY491" s="23" t="s">
        <v>160</v>
      </c>
      <c r="BE491" s="202">
        <f>IF(N491="základní",J491,0)</f>
        <v>0</v>
      </c>
      <c r="BF491" s="202">
        <f>IF(N491="snížená",J491,0)</f>
        <v>0</v>
      </c>
      <c r="BG491" s="202">
        <f>IF(N491="zákl. přenesená",J491,0)</f>
        <v>0</v>
      </c>
      <c r="BH491" s="202">
        <f>IF(N491="sníž. přenesená",J491,0)</f>
        <v>0</v>
      </c>
      <c r="BI491" s="202">
        <f>IF(N491="nulová",J491,0)</f>
        <v>0</v>
      </c>
      <c r="BJ491" s="23" t="s">
        <v>80</v>
      </c>
      <c r="BK491" s="202">
        <f>ROUND(I491*H491,2)</f>
        <v>0</v>
      </c>
      <c r="BL491" s="23" t="s">
        <v>166</v>
      </c>
      <c r="BM491" s="23" t="s">
        <v>1001</v>
      </c>
    </row>
    <row r="492" spans="2:65" s="1" customFormat="1" ht="13.5">
      <c r="B492" s="40"/>
      <c r="C492" s="62"/>
      <c r="D492" s="203" t="s">
        <v>167</v>
      </c>
      <c r="E492" s="62"/>
      <c r="F492" s="204" t="s">
        <v>1000</v>
      </c>
      <c r="G492" s="62"/>
      <c r="H492" s="62"/>
      <c r="I492" s="162"/>
      <c r="J492" s="62"/>
      <c r="K492" s="62"/>
      <c r="L492" s="60"/>
      <c r="M492" s="205"/>
      <c r="N492" s="41"/>
      <c r="O492" s="41"/>
      <c r="P492" s="41"/>
      <c r="Q492" s="41"/>
      <c r="R492" s="41"/>
      <c r="S492" s="41"/>
      <c r="T492" s="77"/>
      <c r="AT492" s="23" t="s">
        <v>167</v>
      </c>
      <c r="AU492" s="23" t="s">
        <v>82</v>
      </c>
    </row>
    <row r="493" spans="2:65" s="1" customFormat="1" ht="25.5" customHeight="1">
      <c r="B493" s="40"/>
      <c r="C493" s="191" t="s">
        <v>1002</v>
      </c>
      <c r="D493" s="191" t="s">
        <v>162</v>
      </c>
      <c r="E493" s="192" t="s">
        <v>1003</v>
      </c>
      <c r="F493" s="193" t="s">
        <v>1004</v>
      </c>
      <c r="G493" s="194" t="s">
        <v>186</v>
      </c>
      <c r="H493" s="195">
        <v>1630</v>
      </c>
      <c r="I493" s="196"/>
      <c r="J493" s="197">
        <f>ROUND(I493*H493,2)</f>
        <v>0</v>
      </c>
      <c r="K493" s="193" t="s">
        <v>21</v>
      </c>
      <c r="L493" s="60"/>
      <c r="M493" s="198" t="s">
        <v>21</v>
      </c>
      <c r="N493" s="199" t="s">
        <v>43</v>
      </c>
      <c r="O493" s="41"/>
      <c r="P493" s="200">
        <f>O493*H493</f>
        <v>0</v>
      </c>
      <c r="Q493" s="200">
        <v>0</v>
      </c>
      <c r="R493" s="200">
        <f>Q493*H493</f>
        <v>0</v>
      </c>
      <c r="S493" s="200">
        <v>0</v>
      </c>
      <c r="T493" s="201">
        <f>S493*H493</f>
        <v>0</v>
      </c>
      <c r="AR493" s="23" t="s">
        <v>166</v>
      </c>
      <c r="AT493" s="23" t="s">
        <v>162</v>
      </c>
      <c r="AU493" s="23" t="s">
        <v>82</v>
      </c>
      <c r="AY493" s="23" t="s">
        <v>160</v>
      </c>
      <c r="BE493" s="202">
        <f>IF(N493="základní",J493,0)</f>
        <v>0</v>
      </c>
      <c r="BF493" s="202">
        <f>IF(N493="snížená",J493,0)</f>
        <v>0</v>
      </c>
      <c r="BG493" s="202">
        <f>IF(N493="zákl. přenesená",J493,0)</f>
        <v>0</v>
      </c>
      <c r="BH493" s="202">
        <f>IF(N493="sníž. přenesená",J493,0)</f>
        <v>0</v>
      </c>
      <c r="BI493" s="202">
        <f>IF(N493="nulová",J493,0)</f>
        <v>0</v>
      </c>
      <c r="BJ493" s="23" t="s">
        <v>80</v>
      </c>
      <c r="BK493" s="202">
        <f>ROUND(I493*H493,2)</f>
        <v>0</v>
      </c>
      <c r="BL493" s="23" t="s">
        <v>166</v>
      </c>
      <c r="BM493" s="23" t="s">
        <v>1005</v>
      </c>
    </row>
    <row r="494" spans="2:65" s="1" customFormat="1" ht="13.5">
      <c r="B494" s="40"/>
      <c r="C494" s="62"/>
      <c r="D494" s="203" t="s">
        <v>167</v>
      </c>
      <c r="E494" s="62"/>
      <c r="F494" s="204" t="s">
        <v>1004</v>
      </c>
      <c r="G494" s="62"/>
      <c r="H494" s="62"/>
      <c r="I494" s="162"/>
      <c r="J494" s="62"/>
      <c r="K494" s="62"/>
      <c r="L494" s="60"/>
      <c r="M494" s="205"/>
      <c r="N494" s="41"/>
      <c r="O494" s="41"/>
      <c r="P494" s="41"/>
      <c r="Q494" s="41"/>
      <c r="R494" s="41"/>
      <c r="S494" s="41"/>
      <c r="T494" s="77"/>
      <c r="AT494" s="23" t="s">
        <v>167</v>
      </c>
      <c r="AU494" s="23" t="s">
        <v>82</v>
      </c>
    </row>
    <row r="495" spans="2:65" s="1" customFormat="1" ht="16.5" customHeight="1">
      <c r="B495" s="40"/>
      <c r="C495" s="228" t="s">
        <v>1006</v>
      </c>
      <c r="D495" s="228" t="s">
        <v>232</v>
      </c>
      <c r="E495" s="229" t="s">
        <v>1007</v>
      </c>
      <c r="F495" s="230" t="s">
        <v>1008</v>
      </c>
      <c r="G495" s="231" t="s">
        <v>186</v>
      </c>
      <c r="H495" s="232">
        <v>760</v>
      </c>
      <c r="I495" s="233"/>
      <c r="J495" s="234">
        <f>ROUND(I495*H495,2)</f>
        <v>0</v>
      </c>
      <c r="K495" s="230" t="s">
        <v>21</v>
      </c>
      <c r="L495" s="235"/>
      <c r="M495" s="236" t="s">
        <v>21</v>
      </c>
      <c r="N495" s="237" t="s">
        <v>43</v>
      </c>
      <c r="O495" s="41"/>
      <c r="P495" s="200">
        <f>O495*H495</f>
        <v>0</v>
      </c>
      <c r="Q495" s="200">
        <v>0</v>
      </c>
      <c r="R495" s="200">
        <f>Q495*H495</f>
        <v>0</v>
      </c>
      <c r="S495" s="200">
        <v>0</v>
      </c>
      <c r="T495" s="201">
        <f>S495*H495</f>
        <v>0</v>
      </c>
      <c r="AR495" s="23" t="s">
        <v>176</v>
      </c>
      <c r="AT495" s="23" t="s">
        <v>232</v>
      </c>
      <c r="AU495" s="23" t="s">
        <v>82</v>
      </c>
      <c r="AY495" s="23" t="s">
        <v>160</v>
      </c>
      <c r="BE495" s="202">
        <f>IF(N495="základní",J495,0)</f>
        <v>0</v>
      </c>
      <c r="BF495" s="202">
        <f>IF(N495="snížená",J495,0)</f>
        <v>0</v>
      </c>
      <c r="BG495" s="202">
        <f>IF(N495="zákl. přenesená",J495,0)</f>
        <v>0</v>
      </c>
      <c r="BH495" s="202">
        <f>IF(N495="sníž. přenesená",J495,0)</f>
        <v>0</v>
      </c>
      <c r="BI495" s="202">
        <f>IF(N495="nulová",J495,0)</f>
        <v>0</v>
      </c>
      <c r="BJ495" s="23" t="s">
        <v>80</v>
      </c>
      <c r="BK495" s="202">
        <f>ROUND(I495*H495,2)</f>
        <v>0</v>
      </c>
      <c r="BL495" s="23" t="s">
        <v>166</v>
      </c>
      <c r="BM495" s="23" t="s">
        <v>1009</v>
      </c>
    </row>
    <row r="496" spans="2:65" s="1" customFormat="1" ht="13.5">
      <c r="B496" s="40"/>
      <c r="C496" s="62"/>
      <c r="D496" s="203" t="s">
        <v>167</v>
      </c>
      <c r="E496" s="62"/>
      <c r="F496" s="204" t="s">
        <v>1008</v>
      </c>
      <c r="G496" s="62"/>
      <c r="H496" s="62"/>
      <c r="I496" s="162"/>
      <c r="J496" s="62"/>
      <c r="K496" s="62"/>
      <c r="L496" s="60"/>
      <c r="M496" s="205"/>
      <c r="N496" s="41"/>
      <c r="O496" s="41"/>
      <c r="P496" s="41"/>
      <c r="Q496" s="41"/>
      <c r="R496" s="41"/>
      <c r="S496" s="41"/>
      <c r="T496" s="77"/>
      <c r="AT496" s="23" t="s">
        <v>167</v>
      </c>
      <c r="AU496" s="23" t="s">
        <v>82</v>
      </c>
    </row>
    <row r="497" spans="2:65" s="1" customFormat="1" ht="16.5" customHeight="1">
      <c r="B497" s="40"/>
      <c r="C497" s="228" t="s">
        <v>1010</v>
      </c>
      <c r="D497" s="228" t="s">
        <v>232</v>
      </c>
      <c r="E497" s="229" t="s">
        <v>1011</v>
      </c>
      <c r="F497" s="230" t="s">
        <v>1012</v>
      </c>
      <c r="G497" s="231" t="s">
        <v>186</v>
      </c>
      <c r="H497" s="232">
        <v>850</v>
      </c>
      <c r="I497" s="233"/>
      <c r="J497" s="234">
        <f>ROUND(I497*H497,2)</f>
        <v>0</v>
      </c>
      <c r="K497" s="230" t="s">
        <v>21</v>
      </c>
      <c r="L497" s="235"/>
      <c r="M497" s="236" t="s">
        <v>21</v>
      </c>
      <c r="N497" s="237" t="s">
        <v>43</v>
      </c>
      <c r="O497" s="41"/>
      <c r="P497" s="200">
        <f>O497*H497</f>
        <v>0</v>
      </c>
      <c r="Q497" s="200">
        <v>0</v>
      </c>
      <c r="R497" s="200">
        <f>Q497*H497</f>
        <v>0</v>
      </c>
      <c r="S497" s="200">
        <v>0</v>
      </c>
      <c r="T497" s="201">
        <f>S497*H497</f>
        <v>0</v>
      </c>
      <c r="AR497" s="23" t="s">
        <v>176</v>
      </c>
      <c r="AT497" s="23" t="s">
        <v>232</v>
      </c>
      <c r="AU497" s="23" t="s">
        <v>82</v>
      </c>
      <c r="AY497" s="23" t="s">
        <v>160</v>
      </c>
      <c r="BE497" s="202">
        <f>IF(N497="základní",J497,0)</f>
        <v>0</v>
      </c>
      <c r="BF497" s="202">
        <f>IF(N497="snížená",J497,0)</f>
        <v>0</v>
      </c>
      <c r="BG497" s="202">
        <f>IF(N497="zákl. přenesená",J497,0)</f>
        <v>0</v>
      </c>
      <c r="BH497" s="202">
        <f>IF(N497="sníž. přenesená",J497,0)</f>
        <v>0</v>
      </c>
      <c r="BI497" s="202">
        <f>IF(N497="nulová",J497,0)</f>
        <v>0</v>
      </c>
      <c r="BJ497" s="23" t="s">
        <v>80</v>
      </c>
      <c r="BK497" s="202">
        <f>ROUND(I497*H497,2)</f>
        <v>0</v>
      </c>
      <c r="BL497" s="23" t="s">
        <v>166</v>
      </c>
      <c r="BM497" s="23" t="s">
        <v>1013</v>
      </c>
    </row>
    <row r="498" spans="2:65" s="1" customFormat="1" ht="13.5">
      <c r="B498" s="40"/>
      <c r="C498" s="62"/>
      <c r="D498" s="203" t="s">
        <v>167</v>
      </c>
      <c r="E498" s="62"/>
      <c r="F498" s="204" t="s">
        <v>1012</v>
      </c>
      <c r="G498" s="62"/>
      <c r="H498" s="62"/>
      <c r="I498" s="162"/>
      <c r="J498" s="62"/>
      <c r="K498" s="62"/>
      <c r="L498" s="60"/>
      <c r="M498" s="205"/>
      <c r="N498" s="41"/>
      <c r="O498" s="41"/>
      <c r="P498" s="41"/>
      <c r="Q498" s="41"/>
      <c r="R498" s="41"/>
      <c r="S498" s="41"/>
      <c r="T498" s="77"/>
      <c r="AT498" s="23" t="s">
        <v>167</v>
      </c>
      <c r="AU498" s="23" t="s">
        <v>82</v>
      </c>
    </row>
    <row r="499" spans="2:65" s="1" customFormat="1" ht="16.5" customHeight="1">
      <c r="B499" s="40"/>
      <c r="C499" s="228" t="s">
        <v>1014</v>
      </c>
      <c r="D499" s="228" t="s">
        <v>232</v>
      </c>
      <c r="E499" s="229" t="s">
        <v>1015</v>
      </c>
      <c r="F499" s="230" t="s">
        <v>1016</v>
      </c>
      <c r="G499" s="231" t="s">
        <v>186</v>
      </c>
      <c r="H499" s="232">
        <v>20</v>
      </c>
      <c r="I499" s="233"/>
      <c r="J499" s="234">
        <f>ROUND(I499*H499,2)</f>
        <v>0</v>
      </c>
      <c r="K499" s="230" t="s">
        <v>21</v>
      </c>
      <c r="L499" s="235"/>
      <c r="M499" s="236" t="s">
        <v>21</v>
      </c>
      <c r="N499" s="237" t="s">
        <v>43</v>
      </c>
      <c r="O499" s="41"/>
      <c r="P499" s="200">
        <f>O499*H499</f>
        <v>0</v>
      </c>
      <c r="Q499" s="200">
        <v>0</v>
      </c>
      <c r="R499" s="200">
        <f>Q499*H499</f>
        <v>0</v>
      </c>
      <c r="S499" s="200">
        <v>0</v>
      </c>
      <c r="T499" s="201">
        <f>S499*H499</f>
        <v>0</v>
      </c>
      <c r="AR499" s="23" t="s">
        <v>176</v>
      </c>
      <c r="AT499" s="23" t="s">
        <v>232</v>
      </c>
      <c r="AU499" s="23" t="s">
        <v>82</v>
      </c>
      <c r="AY499" s="23" t="s">
        <v>160</v>
      </c>
      <c r="BE499" s="202">
        <f>IF(N499="základní",J499,0)</f>
        <v>0</v>
      </c>
      <c r="BF499" s="202">
        <f>IF(N499="snížená",J499,0)</f>
        <v>0</v>
      </c>
      <c r="BG499" s="202">
        <f>IF(N499="zákl. přenesená",J499,0)</f>
        <v>0</v>
      </c>
      <c r="BH499" s="202">
        <f>IF(N499="sníž. přenesená",J499,0)</f>
        <v>0</v>
      </c>
      <c r="BI499" s="202">
        <f>IF(N499="nulová",J499,0)</f>
        <v>0</v>
      </c>
      <c r="BJ499" s="23" t="s">
        <v>80</v>
      </c>
      <c r="BK499" s="202">
        <f>ROUND(I499*H499,2)</f>
        <v>0</v>
      </c>
      <c r="BL499" s="23" t="s">
        <v>166</v>
      </c>
      <c r="BM499" s="23" t="s">
        <v>1017</v>
      </c>
    </row>
    <row r="500" spans="2:65" s="1" customFormat="1" ht="13.5">
      <c r="B500" s="40"/>
      <c r="C500" s="62"/>
      <c r="D500" s="203" t="s">
        <v>167</v>
      </c>
      <c r="E500" s="62"/>
      <c r="F500" s="204" t="s">
        <v>1016</v>
      </c>
      <c r="G500" s="62"/>
      <c r="H500" s="62"/>
      <c r="I500" s="162"/>
      <c r="J500" s="62"/>
      <c r="K500" s="62"/>
      <c r="L500" s="60"/>
      <c r="M500" s="205"/>
      <c r="N500" s="41"/>
      <c r="O500" s="41"/>
      <c r="P500" s="41"/>
      <c r="Q500" s="41"/>
      <c r="R500" s="41"/>
      <c r="S500" s="41"/>
      <c r="T500" s="77"/>
      <c r="AT500" s="23" t="s">
        <v>167</v>
      </c>
      <c r="AU500" s="23" t="s">
        <v>82</v>
      </c>
    </row>
    <row r="501" spans="2:65" s="1" customFormat="1" ht="25.5" customHeight="1">
      <c r="B501" s="40"/>
      <c r="C501" s="191" t="s">
        <v>1018</v>
      </c>
      <c r="D501" s="191" t="s">
        <v>162</v>
      </c>
      <c r="E501" s="192" t="s">
        <v>1019</v>
      </c>
      <c r="F501" s="193" t="s">
        <v>1020</v>
      </c>
      <c r="G501" s="194" t="s">
        <v>186</v>
      </c>
      <c r="H501" s="195">
        <v>600</v>
      </c>
      <c r="I501" s="196"/>
      <c r="J501" s="197">
        <f>ROUND(I501*H501,2)</f>
        <v>0</v>
      </c>
      <c r="K501" s="193" t="s">
        <v>21</v>
      </c>
      <c r="L501" s="60"/>
      <c r="M501" s="198" t="s">
        <v>21</v>
      </c>
      <c r="N501" s="199" t="s">
        <v>43</v>
      </c>
      <c r="O501" s="41"/>
      <c r="P501" s="200">
        <f>O501*H501</f>
        <v>0</v>
      </c>
      <c r="Q501" s="200">
        <v>0</v>
      </c>
      <c r="R501" s="200">
        <f>Q501*H501</f>
        <v>0</v>
      </c>
      <c r="S501" s="200">
        <v>0</v>
      </c>
      <c r="T501" s="201">
        <f>S501*H501</f>
        <v>0</v>
      </c>
      <c r="AR501" s="23" t="s">
        <v>166</v>
      </c>
      <c r="AT501" s="23" t="s">
        <v>162</v>
      </c>
      <c r="AU501" s="23" t="s">
        <v>82</v>
      </c>
      <c r="AY501" s="23" t="s">
        <v>160</v>
      </c>
      <c r="BE501" s="202">
        <f>IF(N501="základní",J501,0)</f>
        <v>0</v>
      </c>
      <c r="BF501" s="202">
        <f>IF(N501="snížená",J501,0)</f>
        <v>0</v>
      </c>
      <c r="BG501" s="202">
        <f>IF(N501="zákl. přenesená",J501,0)</f>
        <v>0</v>
      </c>
      <c r="BH501" s="202">
        <f>IF(N501="sníž. přenesená",J501,0)</f>
        <v>0</v>
      </c>
      <c r="BI501" s="202">
        <f>IF(N501="nulová",J501,0)</f>
        <v>0</v>
      </c>
      <c r="BJ501" s="23" t="s">
        <v>80</v>
      </c>
      <c r="BK501" s="202">
        <f>ROUND(I501*H501,2)</f>
        <v>0</v>
      </c>
      <c r="BL501" s="23" t="s">
        <v>166</v>
      </c>
      <c r="BM501" s="23" t="s">
        <v>1021</v>
      </c>
    </row>
    <row r="502" spans="2:65" s="1" customFormat="1" ht="13.5">
      <c r="B502" s="40"/>
      <c r="C502" s="62"/>
      <c r="D502" s="203" t="s">
        <v>167</v>
      </c>
      <c r="E502" s="62"/>
      <c r="F502" s="204" t="s">
        <v>1020</v>
      </c>
      <c r="G502" s="62"/>
      <c r="H502" s="62"/>
      <c r="I502" s="162"/>
      <c r="J502" s="62"/>
      <c r="K502" s="62"/>
      <c r="L502" s="60"/>
      <c r="M502" s="205"/>
      <c r="N502" s="41"/>
      <c r="O502" s="41"/>
      <c r="P502" s="41"/>
      <c r="Q502" s="41"/>
      <c r="R502" s="41"/>
      <c r="S502" s="41"/>
      <c r="T502" s="77"/>
      <c r="AT502" s="23" t="s">
        <v>167</v>
      </c>
      <c r="AU502" s="23" t="s">
        <v>82</v>
      </c>
    </row>
    <row r="503" spans="2:65" s="1" customFormat="1" ht="25.5" customHeight="1">
      <c r="B503" s="40"/>
      <c r="C503" s="228" t="s">
        <v>1022</v>
      </c>
      <c r="D503" s="228" t="s">
        <v>232</v>
      </c>
      <c r="E503" s="229" t="s">
        <v>1023</v>
      </c>
      <c r="F503" s="230" t="s">
        <v>1024</v>
      </c>
      <c r="G503" s="231" t="s">
        <v>186</v>
      </c>
      <c r="H503" s="232">
        <v>600</v>
      </c>
      <c r="I503" s="233"/>
      <c r="J503" s="234">
        <f>ROUND(I503*H503,2)</f>
        <v>0</v>
      </c>
      <c r="K503" s="230" t="s">
        <v>21</v>
      </c>
      <c r="L503" s="235"/>
      <c r="M503" s="236" t="s">
        <v>21</v>
      </c>
      <c r="N503" s="237" t="s">
        <v>43</v>
      </c>
      <c r="O503" s="41"/>
      <c r="P503" s="200">
        <f>O503*H503</f>
        <v>0</v>
      </c>
      <c r="Q503" s="200">
        <v>0</v>
      </c>
      <c r="R503" s="200">
        <f>Q503*H503</f>
        <v>0</v>
      </c>
      <c r="S503" s="200">
        <v>0</v>
      </c>
      <c r="T503" s="201">
        <f>S503*H503</f>
        <v>0</v>
      </c>
      <c r="AR503" s="23" t="s">
        <v>176</v>
      </c>
      <c r="AT503" s="23" t="s">
        <v>232</v>
      </c>
      <c r="AU503" s="23" t="s">
        <v>82</v>
      </c>
      <c r="AY503" s="23" t="s">
        <v>160</v>
      </c>
      <c r="BE503" s="202">
        <f>IF(N503="základní",J503,0)</f>
        <v>0</v>
      </c>
      <c r="BF503" s="202">
        <f>IF(N503="snížená",J503,0)</f>
        <v>0</v>
      </c>
      <c r="BG503" s="202">
        <f>IF(N503="zákl. přenesená",J503,0)</f>
        <v>0</v>
      </c>
      <c r="BH503" s="202">
        <f>IF(N503="sníž. přenesená",J503,0)</f>
        <v>0</v>
      </c>
      <c r="BI503" s="202">
        <f>IF(N503="nulová",J503,0)</f>
        <v>0</v>
      </c>
      <c r="BJ503" s="23" t="s">
        <v>80</v>
      </c>
      <c r="BK503" s="202">
        <f>ROUND(I503*H503,2)</f>
        <v>0</v>
      </c>
      <c r="BL503" s="23" t="s">
        <v>166</v>
      </c>
      <c r="BM503" s="23" t="s">
        <v>1025</v>
      </c>
    </row>
    <row r="504" spans="2:65" s="1" customFormat="1" ht="13.5">
      <c r="B504" s="40"/>
      <c r="C504" s="62"/>
      <c r="D504" s="203" t="s">
        <v>167</v>
      </c>
      <c r="E504" s="62"/>
      <c r="F504" s="204" t="s">
        <v>1024</v>
      </c>
      <c r="G504" s="62"/>
      <c r="H504" s="62"/>
      <c r="I504" s="162"/>
      <c r="J504" s="62"/>
      <c r="K504" s="62"/>
      <c r="L504" s="60"/>
      <c r="M504" s="205"/>
      <c r="N504" s="41"/>
      <c r="O504" s="41"/>
      <c r="P504" s="41"/>
      <c r="Q504" s="41"/>
      <c r="R504" s="41"/>
      <c r="S504" s="41"/>
      <c r="T504" s="77"/>
      <c r="AT504" s="23" t="s">
        <v>167</v>
      </c>
      <c r="AU504" s="23" t="s">
        <v>82</v>
      </c>
    </row>
    <row r="505" spans="2:65" s="1" customFormat="1" ht="16.5" customHeight="1">
      <c r="B505" s="40"/>
      <c r="C505" s="191" t="s">
        <v>1026</v>
      </c>
      <c r="D505" s="191" t="s">
        <v>162</v>
      </c>
      <c r="E505" s="192" t="s">
        <v>1027</v>
      </c>
      <c r="F505" s="193" t="s">
        <v>1028</v>
      </c>
      <c r="G505" s="194" t="s">
        <v>186</v>
      </c>
      <c r="H505" s="195">
        <v>130</v>
      </c>
      <c r="I505" s="196"/>
      <c r="J505" s="197">
        <f>ROUND(I505*H505,2)</f>
        <v>0</v>
      </c>
      <c r="K505" s="193" t="s">
        <v>21</v>
      </c>
      <c r="L505" s="60"/>
      <c r="M505" s="198" t="s">
        <v>21</v>
      </c>
      <c r="N505" s="199" t="s">
        <v>43</v>
      </c>
      <c r="O505" s="41"/>
      <c r="P505" s="200">
        <f>O505*H505</f>
        <v>0</v>
      </c>
      <c r="Q505" s="200">
        <v>0</v>
      </c>
      <c r="R505" s="200">
        <f>Q505*H505</f>
        <v>0</v>
      </c>
      <c r="S505" s="200">
        <v>0</v>
      </c>
      <c r="T505" s="201">
        <f>S505*H505</f>
        <v>0</v>
      </c>
      <c r="AR505" s="23" t="s">
        <v>166</v>
      </c>
      <c r="AT505" s="23" t="s">
        <v>162</v>
      </c>
      <c r="AU505" s="23" t="s">
        <v>82</v>
      </c>
      <c r="AY505" s="23" t="s">
        <v>160</v>
      </c>
      <c r="BE505" s="202">
        <f>IF(N505="základní",J505,0)</f>
        <v>0</v>
      </c>
      <c r="BF505" s="202">
        <f>IF(N505="snížená",J505,0)</f>
        <v>0</v>
      </c>
      <c r="BG505" s="202">
        <f>IF(N505="zákl. přenesená",J505,0)</f>
        <v>0</v>
      </c>
      <c r="BH505" s="202">
        <f>IF(N505="sníž. přenesená",J505,0)</f>
        <v>0</v>
      </c>
      <c r="BI505" s="202">
        <f>IF(N505="nulová",J505,0)</f>
        <v>0</v>
      </c>
      <c r="BJ505" s="23" t="s">
        <v>80</v>
      </c>
      <c r="BK505" s="202">
        <f>ROUND(I505*H505,2)</f>
        <v>0</v>
      </c>
      <c r="BL505" s="23" t="s">
        <v>166</v>
      </c>
      <c r="BM505" s="23" t="s">
        <v>1029</v>
      </c>
    </row>
    <row r="506" spans="2:65" s="1" customFormat="1" ht="13.5">
      <c r="B506" s="40"/>
      <c r="C506" s="62"/>
      <c r="D506" s="203" t="s">
        <v>167</v>
      </c>
      <c r="E506" s="62"/>
      <c r="F506" s="204" t="s">
        <v>1028</v>
      </c>
      <c r="G506" s="62"/>
      <c r="H506" s="62"/>
      <c r="I506" s="162"/>
      <c r="J506" s="62"/>
      <c r="K506" s="62"/>
      <c r="L506" s="60"/>
      <c r="M506" s="205"/>
      <c r="N506" s="41"/>
      <c r="O506" s="41"/>
      <c r="P506" s="41"/>
      <c r="Q506" s="41"/>
      <c r="R506" s="41"/>
      <c r="S506" s="41"/>
      <c r="T506" s="77"/>
      <c r="AT506" s="23" t="s">
        <v>167</v>
      </c>
      <c r="AU506" s="23" t="s">
        <v>82</v>
      </c>
    </row>
    <row r="507" spans="2:65" s="1" customFormat="1" ht="16.5" customHeight="1">
      <c r="B507" s="40"/>
      <c r="C507" s="191" t="s">
        <v>1030</v>
      </c>
      <c r="D507" s="191" t="s">
        <v>162</v>
      </c>
      <c r="E507" s="192" t="s">
        <v>1031</v>
      </c>
      <c r="F507" s="193" t="s">
        <v>1032</v>
      </c>
      <c r="G507" s="194" t="s">
        <v>186</v>
      </c>
      <c r="H507" s="195">
        <v>550</v>
      </c>
      <c r="I507" s="196"/>
      <c r="J507" s="197">
        <f>ROUND(I507*H507,2)</f>
        <v>0</v>
      </c>
      <c r="K507" s="193" t="s">
        <v>21</v>
      </c>
      <c r="L507" s="60"/>
      <c r="M507" s="198" t="s">
        <v>21</v>
      </c>
      <c r="N507" s="199" t="s">
        <v>43</v>
      </c>
      <c r="O507" s="41"/>
      <c r="P507" s="200">
        <f>O507*H507</f>
        <v>0</v>
      </c>
      <c r="Q507" s="200">
        <v>0</v>
      </c>
      <c r="R507" s="200">
        <f>Q507*H507</f>
        <v>0</v>
      </c>
      <c r="S507" s="200">
        <v>0</v>
      </c>
      <c r="T507" s="201">
        <f>S507*H507</f>
        <v>0</v>
      </c>
      <c r="AR507" s="23" t="s">
        <v>166</v>
      </c>
      <c r="AT507" s="23" t="s">
        <v>162</v>
      </c>
      <c r="AU507" s="23" t="s">
        <v>82</v>
      </c>
      <c r="AY507" s="23" t="s">
        <v>160</v>
      </c>
      <c r="BE507" s="202">
        <f>IF(N507="základní",J507,0)</f>
        <v>0</v>
      </c>
      <c r="BF507" s="202">
        <f>IF(N507="snížená",J507,0)</f>
        <v>0</v>
      </c>
      <c r="BG507" s="202">
        <f>IF(N507="zákl. přenesená",J507,0)</f>
        <v>0</v>
      </c>
      <c r="BH507" s="202">
        <f>IF(N507="sníž. přenesená",J507,0)</f>
        <v>0</v>
      </c>
      <c r="BI507" s="202">
        <f>IF(N507="nulová",J507,0)</f>
        <v>0</v>
      </c>
      <c r="BJ507" s="23" t="s">
        <v>80</v>
      </c>
      <c r="BK507" s="202">
        <f>ROUND(I507*H507,2)</f>
        <v>0</v>
      </c>
      <c r="BL507" s="23" t="s">
        <v>166</v>
      </c>
      <c r="BM507" s="23" t="s">
        <v>1033</v>
      </c>
    </row>
    <row r="508" spans="2:65" s="1" customFormat="1" ht="13.5">
      <c r="B508" s="40"/>
      <c r="C508" s="62"/>
      <c r="D508" s="203" t="s">
        <v>167</v>
      </c>
      <c r="E508" s="62"/>
      <c r="F508" s="204" t="s">
        <v>1032</v>
      </c>
      <c r="G508" s="62"/>
      <c r="H508" s="62"/>
      <c r="I508" s="162"/>
      <c r="J508" s="62"/>
      <c r="K508" s="62"/>
      <c r="L508" s="60"/>
      <c r="M508" s="205"/>
      <c r="N508" s="41"/>
      <c r="O508" s="41"/>
      <c r="P508" s="41"/>
      <c r="Q508" s="41"/>
      <c r="R508" s="41"/>
      <c r="S508" s="41"/>
      <c r="T508" s="77"/>
      <c r="AT508" s="23" t="s">
        <v>167</v>
      </c>
      <c r="AU508" s="23" t="s">
        <v>82</v>
      </c>
    </row>
    <row r="509" spans="2:65" s="10" customFormat="1" ht="29.85" customHeight="1">
      <c r="B509" s="175"/>
      <c r="C509" s="176"/>
      <c r="D509" s="177" t="s">
        <v>71</v>
      </c>
      <c r="E509" s="189" t="s">
        <v>1034</v>
      </c>
      <c r="F509" s="189" t="s">
        <v>1035</v>
      </c>
      <c r="G509" s="176"/>
      <c r="H509" s="176"/>
      <c r="I509" s="179"/>
      <c r="J509" s="190">
        <f>BK509</f>
        <v>0</v>
      </c>
      <c r="K509" s="176"/>
      <c r="L509" s="181"/>
      <c r="M509" s="182"/>
      <c r="N509" s="183"/>
      <c r="O509" s="183"/>
      <c r="P509" s="184">
        <f>SUM(P510:P539)</f>
        <v>0</v>
      </c>
      <c r="Q509" s="183"/>
      <c r="R509" s="184">
        <f>SUM(R510:R539)</f>
        <v>0</v>
      </c>
      <c r="S509" s="183"/>
      <c r="T509" s="185">
        <f>SUM(T510:T539)</f>
        <v>0</v>
      </c>
      <c r="AR509" s="186" t="s">
        <v>80</v>
      </c>
      <c r="AT509" s="187" t="s">
        <v>71</v>
      </c>
      <c r="AU509" s="187" t="s">
        <v>80</v>
      </c>
      <c r="AY509" s="186" t="s">
        <v>160</v>
      </c>
      <c r="BK509" s="188">
        <f>SUM(BK510:BK539)</f>
        <v>0</v>
      </c>
    </row>
    <row r="510" spans="2:65" s="1" customFormat="1" ht="25.5" customHeight="1">
      <c r="B510" s="40"/>
      <c r="C510" s="191" t="s">
        <v>1036</v>
      </c>
      <c r="D510" s="191" t="s">
        <v>162</v>
      </c>
      <c r="E510" s="192" t="s">
        <v>1037</v>
      </c>
      <c r="F510" s="193" t="s">
        <v>1038</v>
      </c>
      <c r="G510" s="194" t="s">
        <v>165</v>
      </c>
      <c r="H510" s="195">
        <v>17</v>
      </c>
      <c r="I510" s="196"/>
      <c r="J510" s="197">
        <f>ROUND(I510*H510,2)</f>
        <v>0</v>
      </c>
      <c r="K510" s="193" t="s">
        <v>21</v>
      </c>
      <c r="L510" s="60"/>
      <c r="M510" s="198" t="s">
        <v>21</v>
      </c>
      <c r="N510" s="199" t="s">
        <v>43</v>
      </c>
      <c r="O510" s="41"/>
      <c r="P510" s="200">
        <f>O510*H510</f>
        <v>0</v>
      </c>
      <c r="Q510" s="200">
        <v>0</v>
      </c>
      <c r="R510" s="200">
        <f>Q510*H510</f>
        <v>0</v>
      </c>
      <c r="S510" s="200">
        <v>0</v>
      </c>
      <c r="T510" s="201">
        <f>S510*H510</f>
        <v>0</v>
      </c>
      <c r="AR510" s="23" t="s">
        <v>166</v>
      </c>
      <c r="AT510" s="23" t="s">
        <v>162</v>
      </c>
      <c r="AU510" s="23" t="s">
        <v>82</v>
      </c>
      <c r="AY510" s="23" t="s">
        <v>160</v>
      </c>
      <c r="BE510" s="202">
        <f>IF(N510="základní",J510,0)</f>
        <v>0</v>
      </c>
      <c r="BF510" s="202">
        <f>IF(N510="snížená",J510,0)</f>
        <v>0</v>
      </c>
      <c r="BG510" s="202">
        <f>IF(N510="zákl. přenesená",J510,0)</f>
        <v>0</v>
      </c>
      <c r="BH510" s="202">
        <f>IF(N510="sníž. přenesená",J510,0)</f>
        <v>0</v>
      </c>
      <c r="BI510" s="202">
        <f>IF(N510="nulová",J510,0)</f>
        <v>0</v>
      </c>
      <c r="BJ510" s="23" t="s">
        <v>80</v>
      </c>
      <c r="BK510" s="202">
        <f>ROUND(I510*H510,2)</f>
        <v>0</v>
      </c>
      <c r="BL510" s="23" t="s">
        <v>166</v>
      </c>
      <c r="BM510" s="23" t="s">
        <v>1039</v>
      </c>
    </row>
    <row r="511" spans="2:65" s="1" customFormat="1" ht="13.5">
      <c r="B511" s="40"/>
      <c r="C511" s="62"/>
      <c r="D511" s="203" t="s">
        <v>167</v>
      </c>
      <c r="E511" s="62"/>
      <c r="F511" s="204" t="s">
        <v>1038</v>
      </c>
      <c r="G511" s="62"/>
      <c r="H511" s="62"/>
      <c r="I511" s="162"/>
      <c r="J511" s="62"/>
      <c r="K511" s="62"/>
      <c r="L511" s="60"/>
      <c r="M511" s="205"/>
      <c r="N511" s="41"/>
      <c r="O511" s="41"/>
      <c r="P511" s="41"/>
      <c r="Q511" s="41"/>
      <c r="R511" s="41"/>
      <c r="S511" s="41"/>
      <c r="T511" s="77"/>
      <c r="AT511" s="23" t="s">
        <v>167</v>
      </c>
      <c r="AU511" s="23" t="s">
        <v>82</v>
      </c>
    </row>
    <row r="512" spans="2:65" s="1" customFormat="1" ht="16.5" customHeight="1">
      <c r="B512" s="40"/>
      <c r="C512" s="191" t="s">
        <v>1040</v>
      </c>
      <c r="D512" s="191" t="s">
        <v>162</v>
      </c>
      <c r="E512" s="192" t="s">
        <v>1041</v>
      </c>
      <c r="F512" s="193" t="s">
        <v>1042</v>
      </c>
      <c r="G512" s="194" t="s">
        <v>165</v>
      </c>
      <c r="H512" s="195">
        <v>3</v>
      </c>
      <c r="I512" s="196"/>
      <c r="J512" s="197">
        <f>ROUND(I512*H512,2)</f>
        <v>0</v>
      </c>
      <c r="K512" s="193" t="s">
        <v>21</v>
      </c>
      <c r="L512" s="60"/>
      <c r="M512" s="198" t="s">
        <v>21</v>
      </c>
      <c r="N512" s="199" t="s">
        <v>43</v>
      </c>
      <c r="O512" s="41"/>
      <c r="P512" s="200">
        <f>O512*H512</f>
        <v>0</v>
      </c>
      <c r="Q512" s="200">
        <v>0</v>
      </c>
      <c r="R512" s="200">
        <f>Q512*H512</f>
        <v>0</v>
      </c>
      <c r="S512" s="200">
        <v>0</v>
      </c>
      <c r="T512" s="201">
        <f>S512*H512</f>
        <v>0</v>
      </c>
      <c r="AR512" s="23" t="s">
        <v>166</v>
      </c>
      <c r="AT512" s="23" t="s">
        <v>162</v>
      </c>
      <c r="AU512" s="23" t="s">
        <v>82</v>
      </c>
      <c r="AY512" s="23" t="s">
        <v>160</v>
      </c>
      <c r="BE512" s="202">
        <f>IF(N512="základní",J512,0)</f>
        <v>0</v>
      </c>
      <c r="BF512" s="202">
        <f>IF(N512="snížená",J512,0)</f>
        <v>0</v>
      </c>
      <c r="BG512" s="202">
        <f>IF(N512="zákl. přenesená",J512,0)</f>
        <v>0</v>
      </c>
      <c r="BH512" s="202">
        <f>IF(N512="sníž. přenesená",J512,0)</f>
        <v>0</v>
      </c>
      <c r="BI512" s="202">
        <f>IF(N512="nulová",J512,0)</f>
        <v>0</v>
      </c>
      <c r="BJ512" s="23" t="s">
        <v>80</v>
      </c>
      <c r="BK512" s="202">
        <f>ROUND(I512*H512,2)</f>
        <v>0</v>
      </c>
      <c r="BL512" s="23" t="s">
        <v>166</v>
      </c>
      <c r="BM512" s="23" t="s">
        <v>1043</v>
      </c>
    </row>
    <row r="513" spans="2:65" s="1" customFormat="1" ht="13.5">
      <c r="B513" s="40"/>
      <c r="C513" s="62"/>
      <c r="D513" s="203" t="s">
        <v>167</v>
      </c>
      <c r="E513" s="62"/>
      <c r="F513" s="204" t="s">
        <v>1042</v>
      </c>
      <c r="G513" s="62"/>
      <c r="H513" s="62"/>
      <c r="I513" s="162"/>
      <c r="J513" s="62"/>
      <c r="K513" s="62"/>
      <c r="L513" s="60"/>
      <c r="M513" s="205"/>
      <c r="N513" s="41"/>
      <c r="O513" s="41"/>
      <c r="P513" s="41"/>
      <c r="Q513" s="41"/>
      <c r="R513" s="41"/>
      <c r="S513" s="41"/>
      <c r="T513" s="77"/>
      <c r="AT513" s="23" t="s">
        <v>167</v>
      </c>
      <c r="AU513" s="23" t="s">
        <v>82</v>
      </c>
    </row>
    <row r="514" spans="2:65" s="1" customFormat="1" ht="16.5" customHeight="1">
      <c r="B514" s="40"/>
      <c r="C514" s="191" t="s">
        <v>1044</v>
      </c>
      <c r="D514" s="191" t="s">
        <v>162</v>
      </c>
      <c r="E514" s="192" t="s">
        <v>1045</v>
      </c>
      <c r="F514" s="193" t="s">
        <v>1046</v>
      </c>
      <c r="G514" s="194" t="s">
        <v>235</v>
      </c>
      <c r="H514" s="195">
        <v>20</v>
      </c>
      <c r="I514" s="196"/>
      <c r="J514" s="197">
        <f>ROUND(I514*H514,2)</f>
        <v>0</v>
      </c>
      <c r="K514" s="193" t="s">
        <v>21</v>
      </c>
      <c r="L514" s="60"/>
      <c r="M514" s="198" t="s">
        <v>21</v>
      </c>
      <c r="N514" s="199" t="s">
        <v>43</v>
      </c>
      <c r="O514" s="41"/>
      <c r="P514" s="200">
        <f>O514*H514</f>
        <v>0</v>
      </c>
      <c r="Q514" s="200">
        <v>0</v>
      </c>
      <c r="R514" s="200">
        <f>Q514*H514</f>
        <v>0</v>
      </c>
      <c r="S514" s="200">
        <v>0</v>
      </c>
      <c r="T514" s="201">
        <f>S514*H514</f>
        <v>0</v>
      </c>
      <c r="AR514" s="23" t="s">
        <v>166</v>
      </c>
      <c r="AT514" s="23" t="s">
        <v>162</v>
      </c>
      <c r="AU514" s="23" t="s">
        <v>82</v>
      </c>
      <c r="AY514" s="23" t="s">
        <v>160</v>
      </c>
      <c r="BE514" s="202">
        <f>IF(N514="základní",J514,0)</f>
        <v>0</v>
      </c>
      <c r="BF514" s="202">
        <f>IF(N514="snížená",J514,0)</f>
        <v>0</v>
      </c>
      <c r="BG514" s="202">
        <f>IF(N514="zákl. přenesená",J514,0)</f>
        <v>0</v>
      </c>
      <c r="BH514" s="202">
        <f>IF(N514="sníž. přenesená",J514,0)</f>
        <v>0</v>
      </c>
      <c r="BI514" s="202">
        <f>IF(N514="nulová",J514,0)</f>
        <v>0</v>
      </c>
      <c r="BJ514" s="23" t="s">
        <v>80</v>
      </c>
      <c r="BK514" s="202">
        <f>ROUND(I514*H514,2)</f>
        <v>0</v>
      </c>
      <c r="BL514" s="23" t="s">
        <v>166</v>
      </c>
      <c r="BM514" s="23" t="s">
        <v>1047</v>
      </c>
    </row>
    <row r="515" spans="2:65" s="1" customFormat="1" ht="13.5">
      <c r="B515" s="40"/>
      <c r="C515" s="62"/>
      <c r="D515" s="203" t="s">
        <v>167</v>
      </c>
      <c r="E515" s="62"/>
      <c r="F515" s="204" t="s">
        <v>1046</v>
      </c>
      <c r="G515" s="62"/>
      <c r="H515" s="62"/>
      <c r="I515" s="162"/>
      <c r="J515" s="62"/>
      <c r="K515" s="62"/>
      <c r="L515" s="60"/>
      <c r="M515" s="205"/>
      <c r="N515" s="41"/>
      <c r="O515" s="41"/>
      <c r="P515" s="41"/>
      <c r="Q515" s="41"/>
      <c r="R515" s="41"/>
      <c r="S515" s="41"/>
      <c r="T515" s="77"/>
      <c r="AT515" s="23" t="s">
        <v>167</v>
      </c>
      <c r="AU515" s="23" t="s">
        <v>82</v>
      </c>
    </row>
    <row r="516" spans="2:65" s="1" customFormat="1" ht="25.5" customHeight="1">
      <c r="B516" s="40"/>
      <c r="C516" s="191" t="s">
        <v>1048</v>
      </c>
      <c r="D516" s="191" t="s">
        <v>162</v>
      </c>
      <c r="E516" s="192" t="s">
        <v>1049</v>
      </c>
      <c r="F516" s="193" t="s">
        <v>1050</v>
      </c>
      <c r="G516" s="194" t="s">
        <v>199</v>
      </c>
      <c r="H516" s="195">
        <v>101</v>
      </c>
      <c r="I516" s="196"/>
      <c r="J516" s="197">
        <f>ROUND(I516*H516,2)</f>
        <v>0</v>
      </c>
      <c r="K516" s="193" t="s">
        <v>21</v>
      </c>
      <c r="L516" s="60"/>
      <c r="M516" s="198" t="s">
        <v>21</v>
      </c>
      <c r="N516" s="199" t="s">
        <v>43</v>
      </c>
      <c r="O516" s="41"/>
      <c r="P516" s="200">
        <f>O516*H516</f>
        <v>0</v>
      </c>
      <c r="Q516" s="200">
        <v>0</v>
      </c>
      <c r="R516" s="200">
        <f>Q516*H516</f>
        <v>0</v>
      </c>
      <c r="S516" s="200">
        <v>0</v>
      </c>
      <c r="T516" s="201">
        <f>S516*H516</f>
        <v>0</v>
      </c>
      <c r="AR516" s="23" t="s">
        <v>166</v>
      </c>
      <c r="AT516" s="23" t="s">
        <v>162</v>
      </c>
      <c r="AU516" s="23" t="s">
        <v>82</v>
      </c>
      <c r="AY516" s="23" t="s">
        <v>160</v>
      </c>
      <c r="BE516" s="202">
        <f>IF(N516="základní",J516,0)</f>
        <v>0</v>
      </c>
      <c r="BF516" s="202">
        <f>IF(N516="snížená",J516,0)</f>
        <v>0</v>
      </c>
      <c r="BG516" s="202">
        <f>IF(N516="zákl. přenesená",J516,0)</f>
        <v>0</v>
      </c>
      <c r="BH516" s="202">
        <f>IF(N516="sníž. přenesená",J516,0)</f>
        <v>0</v>
      </c>
      <c r="BI516" s="202">
        <f>IF(N516="nulová",J516,0)</f>
        <v>0</v>
      </c>
      <c r="BJ516" s="23" t="s">
        <v>80</v>
      </c>
      <c r="BK516" s="202">
        <f>ROUND(I516*H516,2)</f>
        <v>0</v>
      </c>
      <c r="BL516" s="23" t="s">
        <v>166</v>
      </c>
      <c r="BM516" s="23" t="s">
        <v>1051</v>
      </c>
    </row>
    <row r="517" spans="2:65" s="1" customFormat="1" ht="13.5">
      <c r="B517" s="40"/>
      <c r="C517" s="62"/>
      <c r="D517" s="203" t="s">
        <v>167</v>
      </c>
      <c r="E517" s="62"/>
      <c r="F517" s="204" t="s">
        <v>1050</v>
      </c>
      <c r="G517" s="62"/>
      <c r="H517" s="62"/>
      <c r="I517" s="162"/>
      <c r="J517" s="62"/>
      <c r="K517" s="62"/>
      <c r="L517" s="60"/>
      <c r="M517" s="205"/>
      <c r="N517" s="41"/>
      <c r="O517" s="41"/>
      <c r="P517" s="41"/>
      <c r="Q517" s="41"/>
      <c r="R517" s="41"/>
      <c r="S517" s="41"/>
      <c r="T517" s="77"/>
      <c r="AT517" s="23" t="s">
        <v>167</v>
      </c>
      <c r="AU517" s="23" t="s">
        <v>82</v>
      </c>
    </row>
    <row r="518" spans="2:65" s="1" customFormat="1" ht="25.5" customHeight="1">
      <c r="B518" s="40"/>
      <c r="C518" s="191" t="s">
        <v>1052</v>
      </c>
      <c r="D518" s="191" t="s">
        <v>162</v>
      </c>
      <c r="E518" s="192" t="s">
        <v>1053</v>
      </c>
      <c r="F518" s="193" t="s">
        <v>1054</v>
      </c>
      <c r="G518" s="194" t="s">
        <v>165</v>
      </c>
      <c r="H518" s="195">
        <v>1271</v>
      </c>
      <c r="I518" s="196"/>
      <c r="J518" s="197">
        <f>ROUND(I518*H518,2)</f>
        <v>0</v>
      </c>
      <c r="K518" s="193" t="s">
        <v>21</v>
      </c>
      <c r="L518" s="60"/>
      <c r="M518" s="198" t="s">
        <v>21</v>
      </c>
      <c r="N518" s="199" t="s">
        <v>43</v>
      </c>
      <c r="O518" s="41"/>
      <c r="P518" s="200">
        <f>O518*H518</f>
        <v>0</v>
      </c>
      <c r="Q518" s="200">
        <v>0</v>
      </c>
      <c r="R518" s="200">
        <f>Q518*H518</f>
        <v>0</v>
      </c>
      <c r="S518" s="200">
        <v>0</v>
      </c>
      <c r="T518" s="201">
        <f>S518*H518</f>
        <v>0</v>
      </c>
      <c r="AR518" s="23" t="s">
        <v>166</v>
      </c>
      <c r="AT518" s="23" t="s">
        <v>162</v>
      </c>
      <c r="AU518" s="23" t="s">
        <v>82</v>
      </c>
      <c r="AY518" s="23" t="s">
        <v>160</v>
      </c>
      <c r="BE518" s="202">
        <f>IF(N518="základní",J518,0)</f>
        <v>0</v>
      </c>
      <c r="BF518" s="202">
        <f>IF(N518="snížená",J518,0)</f>
        <v>0</v>
      </c>
      <c r="BG518" s="202">
        <f>IF(N518="zákl. přenesená",J518,0)</f>
        <v>0</v>
      </c>
      <c r="BH518" s="202">
        <f>IF(N518="sníž. přenesená",J518,0)</f>
        <v>0</v>
      </c>
      <c r="BI518" s="202">
        <f>IF(N518="nulová",J518,0)</f>
        <v>0</v>
      </c>
      <c r="BJ518" s="23" t="s">
        <v>80</v>
      </c>
      <c r="BK518" s="202">
        <f>ROUND(I518*H518,2)</f>
        <v>0</v>
      </c>
      <c r="BL518" s="23" t="s">
        <v>166</v>
      </c>
      <c r="BM518" s="23" t="s">
        <v>1055</v>
      </c>
    </row>
    <row r="519" spans="2:65" s="1" customFormat="1" ht="13.5">
      <c r="B519" s="40"/>
      <c r="C519" s="62"/>
      <c r="D519" s="203" t="s">
        <v>167</v>
      </c>
      <c r="E519" s="62"/>
      <c r="F519" s="204" t="s">
        <v>1054</v>
      </c>
      <c r="G519" s="62"/>
      <c r="H519" s="62"/>
      <c r="I519" s="162"/>
      <c r="J519" s="62"/>
      <c r="K519" s="62"/>
      <c r="L519" s="60"/>
      <c r="M519" s="205"/>
      <c r="N519" s="41"/>
      <c r="O519" s="41"/>
      <c r="P519" s="41"/>
      <c r="Q519" s="41"/>
      <c r="R519" s="41"/>
      <c r="S519" s="41"/>
      <c r="T519" s="77"/>
      <c r="AT519" s="23" t="s">
        <v>167</v>
      </c>
      <c r="AU519" s="23" t="s">
        <v>82</v>
      </c>
    </row>
    <row r="520" spans="2:65" s="1" customFormat="1" ht="16.5" customHeight="1">
      <c r="B520" s="40"/>
      <c r="C520" s="191" t="s">
        <v>1056</v>
      </c>
      <c r="D520" s="191" t="s">
        <v>162</v>
      </c>
      <c r="E520" s="192" t="s">
        <v>1057</v>
      </c>
      <c r="F520" s="193" t="s">
        <v>1058</v>
      </c>
      <c r="G520" s="194" t="s">
        <v>199</v>
      </c>
      <c r="H520" s="195">
        <v>154</v>
      </c>
      <c r="I520" s="196"/>
      <c r="J520" s="197">
        <f>ROUND(I520*H520,2)</f>
        <v>0</v>
      </c>
      <c r="K520" s="193" t="s">
        <v>21</v>
      </c>
      <c r="L520" s="60"/>
      <c r="M520" s="198" t="s">
        <v>21</v>
      </c>
      <c r="N520" s="199" t="s">
        <v>43</v>
      </c>
      <c r="O520" s="41"/>
      <c r="P520" s="200">
        <f>O520*H520</f>
        <v>0</v>
      </c>
      <c r="Q520" s="200">
        <v>0</v>
      </c>
      <c r="R520" s="200">
        <f>Q520*H520</f>
        <v>0</v>
      </c>
      <c r="S520" s="200">
        <v>0</v>
      </c>
      <c r="T520" s="201">
        <f>S520*H520</f>
        <v>0</v>
      </c>
      <c r="AR520" s="23" t="s">
        <v>166</v>
      </c>
      <c r="AT520" s="23" t="s">
        <v>162</v>
      </c>
      <c r="AU520" s="23" t="s">
        <v>82</v>
      </c>
      <c r="AY520" s="23" t="s">
        <v>160</v>
      </c>
      <c r="BE520" s="202">
        <f>IF(N520="základní",J520,0)</f>
        <v>0</v>
      </c>
      <c r="BF520" s="202">
        <f>IF(N520="snížená",J520,0)</f>
        <v>0</v>
      </c>
      <c r="BG520" s="202">
        <f>IF(N520="zákl. přenesená",J520,0)</f>
        <v>0</v>
      </c>
      <c r="BH520" s="202">
        <f>IF(N520="sníž. přenesená",J520,0)</f>
        <v>0</v>
      </c>
      <c r="BI520" s="202">
        <f>IF(N520="nulová",J520,0)</f>
        <v>0</v>
      </c>
      <c r="BJ520" s="23" t="s">
        <v>80</v>
      </c>
      <c r="BK520" s="202">
        <f>ROUND(I520*H520,2)</f>
        <v>0</v>
      </c>
      <c r="BL520" s="23" t="s">
        <v>166</v>
      </c>
      <c r="BM520" s="23" t="s">
        <v>1059</v>
      </c>
    </row>
    <row r="521" spans="2:65" s="1" customFormat="1" ht="13.5">
      <c r="B521" s="40"/>
      <c r="C521" s="62"/>
      <c r="D521" s="203" t="s">
        <v>167</v>
      </c>
      <c r="E521" s="62"/>
      <c r="F521" s="204" t="s">
        <v>1058</v>
      </c>
      <c r="G521" s="62"/>
      <c r="H521" s="62"/>
      <c r="I521" s="162"/>
      <c r="J521" s="62"/>
      <c r="K521" s="62"/>
      <c r="L521" s="60"/>
      <c r="M521" s="205"/>
      <c r="N521" s="41"/>
      <c r="O521" s="41"/>
      <c r="P521" s="41"/>
      <c r="Q521" s="41"/>
      <c r="R521" s="41"/>
      <c r="S521" s="41"/>
      <c r="T521" s="77"/>
      <c r="AT521" s="23" t="s">
        <v>167</v>
      </c>
      <c r="AU521" s="23" t="s">
        <v>82</v>
      </c>
    </row>
    <row r="522" spans="2:65" s="1" customFormat="1" ht="25.5" customHeight="1">
      <c r="B522" s="40"/>
      <c r="C522" s="191" t="s">
        <v>1060</v>
      </c>
      <c r="D522" s="191" t="s">
        <v>162</v>
      </c>
      <c r="E522" s="192" t="s">
        <v>1061</v>
      </c>
      <c r="F522" s="193" t="s">
        <v>1062</v>
      </c>
      <c r="G522" s="194" t="s">
        <v>165</v>
      </c>
      <c r="H522" s="195">
        <v>1271</v>
      </c>
      <c r="I522" s="196"/>
      <c r="J522" s="197">
        <f>ROUND(I522*H522,2)</f>
        <v>0</v>
      </c>
      <c r="K522" s="193" t="s">
        <v>21</v>
      </c>
      <c r="L522" s="60"/>
      <c r="M522" s="198" t="s">
        <v>21</v>
      </c>
      <c r="N522" s="199" t="s">
        <v>43</v>
      </c>
      <c r="O522" s="41"/>
      <c r="P522" s="200">
        <f>O522*H522</f>
        <v>0</v>
      </c>
      <c r="Q522" s="200">
        <v>0</v>
      </c>
      <c r="R522" s="200">
        <f>Q522*H522</f>
        <v>0</v>
      </c>
      <c r="S522" s="200">
        <v>0</v>
      </c>
      <c r="T522" s="201">
        <f>S522*H522</f>
        <v>0</v>
      </c>
      <c r="AR522" s="23" t="s">
        <v>166</v>
      </c>
      <c r="AT522" s="23" t="s">
        <v>162</v>
      </c>
      <c r="AU522" s="23" t="s">
        <v>82</v>
      </c>
      <c r="AY522" s="23" t="s">
        <v>160</v>
      </c>
      <c r="BE522" s="202">
        <f>IF(N522="základní",J522,0)</f>
        <v>0</v>
      </c>
      <c r="BF522" s="202">
        <f>IF(N522="snížená",J522,0)</f>
        <v>0</v>
      </c>
      <c r="BG522" s="202">
        <f>IF(N522="zákl. přenesená",J522,0)</f>
        <v>0</v>
      </c>
      <c r="BH522" s="202">
        <f>IF(N522="sníž. přenesená",J522,0)</f>
        <v>0</v>
      </c>
      <c r="BI522" s="202">
        <f>IF(N522="nulová",J522,0)</f>
        <v>0</v>
      </c>
      <c r="BJ522" s="23" t="s">
        <v>80</v>
      </c>
      <c r="BK522" s="202">
        <f>ROUND(I522*H522,2)</f>
        <v>0</v>
      </c>
      <c r="BL522" s="23" t="s">
        <v>166</v>
      </c>
      <c r="BM522" s="23" t="s">
        <v>1063</v>
      </c>
    </row>
    <row r="523" spans="2:65" s="1" customFormat="1" ht="13.5">
      <c r="B523" s="40"/>
      <c r="C523" s="62"/>
      <c r="D523" s="203" t="s">
        <v>167</v>
      </c>
      <c r="E523" s="62"/>
      <c r="F523" s="204" t="s">
        <v>1062</v>
      </c>
      <c r="G523" s="62"/>
      <c r="H523" s="62"/>
      <c r="I523" s="162"/>
      <c r="J523" s="62"/>
      <c r="K523" s="62"/>
      <c r="L523" s="60"/>
      <c r="M523" s="205"/>
      <c r="N523" s="41"/>
      <c r="O523" s="41"/>
      <c r="P523" s="41"/>
      <c r="Q523" s="41"/>
      <c r="R523" s="41"/>
      <c r="S523" s="41"/>
      <c r="T523" s="77"/>
      <c r="AT523" s="23" t="s">
        <v>167</v>
      </c>
      <c r="AU523" s="23" t="s">
        <v>82</v>
      </c>
    </row>
    <row r="524" spans="2:65" s="1" customFormat="1" ht="16.5" customHeight="1">
      <c r="B524" s="40"/>
      <c r="C524" s="191" t="s">
        <v>1064</v>
      </c>
      <c r="D524" s="191" t="s">
        <v>162</v>
      </c>
      <c r="E524" s="192" t="s">
        <v>1065</v>
      </c>
      <c r="F524" s="193" t="s">
        <v>1066</v>
      </c>
      <c r="G524" s="194" t="s">
        <v>165</v>
      </c>
      <c r="H524" s="195">
        <v>1271</v>
      </c>
      <c r="I524" s="196"/>
      <c r="J524" s="197">
        <f>ROUND(I524*H524,2)</f>
        <v>0</v>
      </c>
      <c r="K524" s="193" t="s">
        <v>21</v>
      </c>
      <c r="L524" s="60"/>
      <c r="M524" s="198" t="s">
        <v>21</v>
      </c>
      <c r="N524" s="199" t="s">
        <v>43</v>
      </c>
      <c r="O524" s="41"/>
      <c r="P524" s="200">
        <f>O524*H524</f>
        <v>0</v>
      </c>
      <c r="Q524" s="200">
        <v>0</v>
      </c>
      <c r="R524" s="200">
        <f>Q524*H524</f>
        <v>0</v>
      </c>
      <c r="S524" s="200">
        <v>0</v>
      </c>
      <c r="T524" s="201">
        <f>S524*H524</f>
        <v>0</v>
      </c>
      <c r="AR524" s="23" t="s">
        <v>166</v>
      </c>
      <c r="AT524" s="23" t="s">
        <v>162</v>
      </c>
      <c r="AU524" s="23" t="s">
        <v>82</v>
      </c>
      <c r="AY524" s="23" t="s">
        <v>160</v>
      </c>
      <c r="BE524" s="202">
        <f>IF(N524="základní",J524,0)</f>
        <v>0</v>
      </c>
      <c r="BF524" s="202">
        <f>IF(N524="snížená",J524,0)</f>
        <v>0</v>
      </c>
      <c r="BG524" s="202">
        <f>IF(N524="zákl. přenesená",J524,0)</f>
        <v>0</v>
      </c>
      <c r="BH524" s="202">
        <f>IF(N524="sníž. přenesená",J524,0)</f>
        <v>0</v>
      </c>
      <c r="BI524" s="202">
        <f>IF(N524="nulová",J524,0)</f>
        <v>0</v>
      </c>
      <c r="BJ524" s="23" t="s">
        <v>80</v>
      </c>
      <c r="BK524" s="202">
        <f>ROUND(I524*H524,2)</f>
        <v>0</v>
      </c>
      <c r="BL524" s="23" t="s">
        <v>166</v>
      </c>
      <c r="BM524" s="23" t="s">
        <v>1067</v>
      </c>
    </row>
    <row r="525" spans="2:65" s="1" customFormat="1" ht="13.5">
      <c r="B525" s="40"/>
      <c r="C525" s="62"/>
      <c r="D525" s="203" t="s">
        <v>167</v>
      </c>
      <c r="E525" s="62"/>
      <c r="F525" s="204" t="s">
        <v>1066</v>
      </c>
      <c r="G525" s="62"/>
      <c r="H525" s="62"/>
      <c r="I525" s="162"/>
      <c r="J525" s="62"/>
      <c r="K525" s="62"/>
      <c r="L525" s="60"/>
      <c r="M525" s="205"/>
      <c r="N525" s="41"/>
      <c r="O525" s="41"/>
      <c r="P525" s="41"/>
      <c r="Q525" s="41"/>
      <c r="R525" s="41"/>
      <c r="S525" s="41"/>
      <c r="T525" s="77"/>
      <c r="AT525" s="23" t="s">
        <v>167</v>
      </c>
      <c r="AU525" s="23" t="s">
        <v>82</v>
      </c>
    </row>
    <row r="526" spans="2:65" s="1" customFormat="1" ht="16.5" customHeight="1">
      <c r="B526" s="40"/>
      <c r="C526" s="191" t="s">
        <v>1068</v>
      </c>
      <c r="D526" s="191" t="s">
        <v>162</v>
      </c>
      <c r="E526" s="192" t="s">
        <v>1069</v>
      </c>
      <c r="F526" s="193" t="s">
        <v>1070</v>
      </c>
      <c r="G526" s="194" t="s">
        <v>1071</v>
      </c>
      <c r="H526" s="195">
        <v>32</v>
      </c>
      <c r="I526" s="196"/>
      <c r="J526" s="197">
        <f>ROUND(I526*H526,2)</f>
        <v>0</v>
      </c>
      <c r="K526" s="193" t="s">
        <v>21</v>
      </c>
      <c r="L526" s="60"/>
      <c r="M526" s="198" t="s">
        <v>21</v>
      </c>
      <c r="N526" s="199" t="s">
        <v>43</v>
      </c>
      <c r="O526" s="41"/>
      <c r="P526" s="200">
        <f>O526*H526</f>
        <v>0</v>
      </c>
      <c r="Q526" s="200">
        <v>0</v>
      </c>
      <c r="R526" s="200">
        <f>Q526*H526</f>
        <v>0</v>
      </c>
      <c r="S526" s="200">
        <v>0</v>
      </c>
      <c r="T526" s="201">
        <f>S526*H526</f>
        <v>0</v>
      </c>
      <c r="AR526" s="23" t="s">
        <v>166</v>
      </c>
      <c r="AT526" s="23" t="s">
        <v>162</v>
      </c>
      <c r="AU526" s="23" t="s">
        <v>82</v>
      </c>
      <c r="AY526" s="23" t="s">
        <v>160</v>
      </c>
      <c r="BE526" s="202">
        <f>IF(N526="základní",J526,0)</f>
        <v>0</v>
      </c>
      <c r="BF526" s="202">
        <f>IF(N526="snížená",J526,0)</f>
        <v>0</v>
      </c>
      <c r="BG526" s="202">
        <f>IF(N526="zákl. přenesená",J526,0)</f>
        <v>0</v>
      </c>
      <c r="BH526" s="202">
        <f>IF(N526="sníž. přenesená",J526,0)</f>
        <v>0</v>
      </c>
      <c r="BI526" s="202">
        <f>IF(N526="nulová",J526,0)</f>
        <v>0</v>
      </c>
      <c r="BJ526" s="23" t="s">
        <v>80</v>
      </c>
      <c r="BK526" s="202">
        <f>ROUND(I526*H526,2)</f>
        <v>0</v>
      </c>
      <c r="BL526" s="23" t="s">
        <v>166</v>
      </c>
      <c r="BM526" s="23" t="s">
        <v>1072</v>
      </c>
    </row>
    <row r="527" spans="2:65" s="1" customFormat="1" ht="13.5">
      <c r="B527" s="40"/>
      <c r="C527" s="62"/>
      <c r="D527" s="203" t="s">
        <v>167</v>
      </c>
      <c r="E527" s="62"/>
      <c r="F527" s="204" t="s">
        <v>1070</v>
      </c>
      <c r="G527" s="62"/>
      <c r="H527" s="62"/>
      <c r="I527" s="162"/>
      <c r="J527" s="62"/>
      <c r="K527" s="62"/>
      <c r="L527" s="60"/>
      <c r="M527" s="205"/>
      <c r="N527" s="41"/>
      <c r="O527" s="41"/>
      <c r="P527" s="41"/>
      <c r="Q527" s="41"/>
      <c r="R527" s="41"/>
      <c r="S527" s="41"/>
      <c r="T527" s="77"/>
      <c r="AT527" s="23" t="s">
        <v>167</v>
      </c>
      <c r="AU527" s="23" t="s">
        <v>82</v>
      </c>
    </row>
    <row r="528" spans="2:65" s="1" customFormat="1" ht="16.5" customHeight="1">
      <c r="B528" s="40"/>
      <c r="C528" s="191" t="s">
        <v>1073</v>
      </c>
      <c r="D528" s="191" t="s">
        <v>162</v>
      </c>
      <c r="E528" s="192" t="s">
        <v>1074</v>
      </c>
      <c r="F528" s="193" t="s">
        <v>1075</v>
      </c>
      <c r="G528" s="194" t="s">
        <v>165</v>
      </c>
      <c r="H528" s="195">
        <v>1271</v>
      </c>
      <c r="I528" s="196"/>
      <c r="J528" s="197">
        <f>ROUND(I528*H528,2)</f>
        <v>0</v>
      </c>
      <c r="K528" s="193" t="s">
        <v>21</v>
      </c>
      <c r="L528" s="60"/>
      <c r="M528" s="198" t="s">
        <v>21</v>
      </c>
      <c r="N528" s="199" t="s">
        <v>43</v>
      </c>
      <c r="O528" s="41"/>
      <c r="P528" s="200">
        <f>O528*H528</f>
        <v>0</v>
      </c>
      <c r="Q528" s="200">
        <v>0</v>
      </c>
      <c r="R528" s="200">
        <f>Q528*H528</f>
        <v>0</v>
      </c>
      <c r="S528" s="200">
        <v>0</v>
      </c>
      <c r="T528" s="201">
        <f>S528*H528</f>
        <v>0</v>
      </c>
      <c r="AR528" s="23" t="s">
        <v>166</v>
      </c>
      <c r="AT528" s="23" t="s">
        <v>162</v>
      </c>
      <c r="AU528" s="23" t="s">
        <v>82</v>
      </c>
      <c r="AY528" s="23" t="s">
        <v>160</v>
      </c>
      <c r="BE528" s="202">
        <f>IF(N528="základní",J528,0)</f>
        <v>0</v>
      </c>
      <c r="BF528" s="202">
        <f>IF(N528="snížená",J528,0)</f>
        <v>0</v>
      </c>
      <c r="BG528" s="202">
        <f>IF(N528="zákl. přenesená",J528,0)</f>
        <v>0</v>
      </c>
      <c r="BH528" s="202">
        <f>IF(N528="sníž. přenesená",J528,0)</f>
        <v>0</v>
      </c>
      <c r="BI528" s="202">
        <f>IF(N528="nulová",J528,0)</f>
        <v>0</v>
      </c>
      <c r="BJ528" s="23" t="s">
        <v>80</v>
      </c>
      <c r="BK528" s="202">
        <f>ROUND(I528*H528,2)</f>
        <v>0</v>
      </c>
      <c r="BL528" s="23" t="s">
        <v>166</v>
      </c>
      <c r="BM528" s="23" t="s">
        <v>1076</v>
      </c>
    </row>
    <row r="529" spans="2:65" s="1" customFormat="1" ht="13.5">
      <c r="B529" s="40"/>
      <c r="C529" s="62"/>
      <c r="D529" s="203" t="s">
        <v>167</v>
      </c>
      <c r="E529" s="62"/>
      <c r="F529" s="204" t="s">
        <v>1075</v>
      </c>
      <c r="G529" s="62"/>
      <c r="H529" s="62"/>
      <c r="I529" s="162"/>
      <c r="J529" s="62"/>
      <c r="K529" s="62"/>
      <c r="L529" s="60"/>
      <c r="M529" s="205"/>
      <c r="N529" s="41"/>
      <c r="O529" s="41"/>
      <c r="P529" s="41"/>
      <c r="Q529" s="41"/>
      <c r="R529" s="41"/>
      <c r="S529" s="41"/>
      <c r="T529" s="77"/>
      <c r="AT529" s="23" t="s">
        <v>167</v>
      </c>
      <c r="AU529" s="23" t="s">
        <v>82</v>
      </c>
    </row>
    <row r="530" spans="2:65" s="1" customFormat="1" ht="25.5" customHeight="1">
      <c r="B530" s="40"/>
      <c r="C530" s="191" t="s">
        <v>1077</v>
      </c>
      <c r="D530" s="191" t="s">
        <v>162</v>
      </c>
      <c r="E530" s="192" t="s">
        <v>1078</v>
      </c>
      <c r="F530" s="193" t="s">
        <v>1079</v>
      </c>
      <c r="G530" s="194" t="s">
        <v>165</v>
      </c>
      <c r="H530" s="195">
        <v>1271</v>
      </c>
      <c r="I530" s="196"/>
      <c r="J530" s="197">
        <f>ROUND(I530*H530,2)</f>
        <v>0</v>
      </c>
      <c r="K530" s="193" t="s">
        <v>21</v>
      </c>
      <c r="L530" s="60"/>
      <c r="M530" s="198" t="s">
        <v>21</v>
      </c>
      <c r="N530" s="199" t="s">
        <v>43</v>
      </c>
      <c r="O530" s="41"/>
      <c r="P530" s="200">
        <f>O530*H530</f>
        <v>0</v>
      </c>
      <c r="Q530" s="200">
        <v>0</v>
      </c>
      <c r="R530" s="200">
        <f>Q530*H530</f>
        <v>0</v>
      </c>
      <c r="S530" s="200">
        <v>0</v>
      </c>
      <c r="T530" s="201">
        <f>S530*H530</f>
        <v>0</v>
      </c>
      <c r="AR530" s="23" t="s">
        <v>166</v>
      </c>
      <c r="AT530" s="23" t="s">
        <v>162</v>
      </c>
      <c r="AU530" s="23" t="s">
        <v>82</v>
      </c>
      <c r="AY530" s="23" t="s">
        <v>160</v>
      </c>
      <c r="BE530" s="202">
        <f>IF(N530="základní",J530,0)</f>
        <v>0</v>
      </c>
      <c r="BF530" s="202">
        <f>IF(N530="snížená",J530,0)</f>
        <v>0</v>
      </c>
      <c r="BG530" s="202">
        <f>IF(N530="zákl. přenesená",J530,0)</f>
        <v>0</v>
      </c>
      <c r="BH530" s="202">
        <f>IF(N530="sníž. přenesená",J530,0)</f>
        <v>0</v>
      </c>
      <c r="BI530" s="202">
        <f>IF(N530="nulová",J530,0)</f>
        <v>0</v>
      </c>
      <c r="BJ530" s="23" t="s">
        <v>80</v>
      </c>
      <c r="BK530" s="202">
        <f>ROUND(I530*H530,2)</f>
        <v>0</v>
      </c>
      <c r="BL530" s="23" t="s">
        <v>166</v>
      </c>
      <c r="BM530" s="23" t="s">
        <v>1080</v>
      </c>
    </row>
    <row r="531" spans="2:65" s="1" customFormat="1" ht="13.5">
      <c r="B531" s="40"/>
      <c r="C531" s="62"/>
      <c r="D531" s="203" t="s">
        <v>167</v>
      </c>
      <c r="E531" s="62"/>
      <c r="F531" s="204" t="s">
        <v>1079</v>
      </c>
      <c r="G531" s="62"/>
      <c r="H531" s="62"/>
      <c r="I531" s="162"/>
      <c r="J531" s="62"/>
      <c r="K531" s="62"/>
      <c r="L531" s="60"/>
      <c r="M531" s="205"/>
      <c r="N531" s="41"/>
      <c r="O531" s="41"/>
      <c r="P531" s="41"/>
      <c r="Q531" s="41"/>
      <c r="R531" s="41"/>
      <c r="S531" s="41"/>
      <c r="T531" s="77"/>
      <c r="AT531" s="23" t="s">
        <v>167</v>
      </c>
      <c r="AU531" s="23" t="s">
        <v>82</v>
      </c>
    </row>
    <row r="532" spans="2:65" s="1" customFormat="1" ht="16.5" customHeight="1">
      <c r="B532" s="40"/>
      <c r="C532" s="191" t="s">
        <v>1081</v>
      </c>
      <c r="D532" s="191" t="s">
        <v>162</v>
      </c>
      <c r="E532" s="192" t="s">
        <v>1082</v>
      </c>
      <c r="F532" s="193" t="s">
        <v>1083</v>
      </c>
      <c r="G532" s="194" t="s">
        <v>1084</v>
      </c>
      <c r="H532" s="195">
        <v>0.08</v>
      </c>
      <c r="I532" s="196"/>
      <c r="J532" s="197">
        <f>ROUND(I532*H532,2)</f>
        <v>0</v>
      </c>
      <c r="K532" s="193" t="s">
        <v>21</v>
      </c>
      <c r="L532" s="60"/>
      <c r="M532" s="198" t="s">
        <v>21</v>
      </c>
      <c r="N532" s="199" t="s">
        <v>43</v>
      </c>
      <c r="O532" s="41"/>
      <c r="P532" s="200">
        <f>O532*H532</f>
        <v>0</v>
      </c>
      <c r="Q532" s="200">
        <v>0</v>
      </c>
      <c r="R532" s="200">
        <f>Q532*H532</f>
        <v>0</v>
      </c>
      <c r="S532" s="200">
        <v>0</v>
      </c>
      <c r="T532" s="201">
        <f>S532*H532</f>
        <v>0</v>
      </c>
      <c r="AR532" s="23" t="s">
        <v>166</v>
      </c>
      <c r="AT532" s="23" t="s">
        <v>162</v>
      </c>
      <c r="AU532" s="23" t="s">
        <v>82</v>
      </c>
      <c r="AY532" s="23" t="s">
        <v>160</v>
      </c>
      <c r="BE532" s="202">
        <f>IF(N532="základní",J532,0)</f>
        <v>0</v>
      </c>
      <c r="BF532" s="202">
        <f>IF(N532="snížená",J532,0)</f>
        <v>0</v>
      </c>
      <c r="BG532" s="202">
        <f>IF(N532="zákl. přenesená",J532,0)</f>
        <v>0</v>
      </c>
      <c r="BH532" s="202">
        <f>IF(N532="sníž. přenesená",J532,0)</f>
        <v>0</v>
      </c>
      <c r="BI532" s="202">
        <f>IF(N532="nulová",J532,0)</f>
        <v>0</v>
      </c>
      <c r="BJ532" s="23" t="s">
        <v>80</v>
      </c>
      <c r="BK532" s="202">
        <f>ROUND(I532*H532,2)</f>
        <v>0</v>
      </c>
      <c r="BL532" s="23" t="s">
        <v>166</v>
      </c>
      <c r="BM532" s="23" t="s">
        <v>1085</v>
      </c>
    </row>
    <row r="533" spans="2:65" s="1" customFormat="1" ht="13.5">
      <c r="B533" s="40"/>
      <c r="C533" s="62"/>
      <c r="D533" s="203" t="s">
        <v>167</v>
      </c>
      <c r="E533" s="62"/>
      <c r="F533" s="204" t="s">
        <v>1083</v>
      </c>
      <c r="G533" s="62"/>
      <c r="H533" s="62"/>
      <c r="I533" s="162"/>
      <c r="J533" s="62"/>
      <c r="K533" s="62"/>
      <c r="L533" s="60"/>
      <c r="M533" s="205"/>
      <c r="N533" s="41"/>
      <c r="O533" s="41"/>
      <c r="P533" s="41"/>
      <c r="Q533" s="41"/>
      <c r="R533" s="41"/>
      <c r="S533" s="41"/>
      <c r="T533" s="77"/>
      <c r="AT533" s="23" t="s">
        <v>167</v>
      </c>
      <c r="AU533" s="23" t="s">
        <v>82</v>
      </c>
    </row>
    <row r="534" spans="2:65" s="1" customFormat="1" ht="16.5" customHeight="1">
      <c r="B534" s="40"/>
      <c r="C534" s="191" t="s">
        <v>1086</v>
      </c>
      <c r="D534" s="191" t="s">
        <v>162</v>
      </c>
      <c r="E534" s="192" t="s">
        <v>1087</v>
      </c>
      <c r="F534" s="193" t="s">
        <v>1088</v>
      </c>
      <c r="G534" s="194" t="s">
        <v>165</v>
      </c>
      <c r="H534" s="195">
        <v>1271</v>
      </c>
      <c r="I534" s="196"/>
      <c r="J534" s="197">
        <f>ROUND(I534*H534,2)</f>
        <v>0</v>
      </c>
      <c r="K534" s="193" t="s">
        <v>21</v>
      </c>
      <c r="L534" s="60"/>
      <c r="M534" s="198" t="s">
        <v>21</v>
      </c>
      <c r="N534" s="199" t="s">
        <v>43</v>
      </c>
      <c r="O534" s="41"/>
      <c r="P534" s="200">
        <f>O534*H534</f>
        <v>0</v>
      </c>
      <c r="Q534" s="200">
        <v>0</v>
      </c>
      <c r="R534" s="200">
        <f>Q534*H534</f>
        <v>0</v>
      </c>
      <c r="S534" s="200">
        <v>0</v>
      </c>
      <c r="T534" s="201">
        <f>S534*H534</f>
        <v>0</v>
      </c>
      <c r="AR534" s="23" t="s">
        <v>166</v>
      </c>
      <c r="AT534" s="23" t="s">
        <v>162</v>
      </c>
      <c r="AU534" s="23" t="s">
        <v>82</v>
      </c>
      <c r="AY534" s="23" t="s">
        <v>160</v>
      </c>
      <c r="BE534" s="202">
        <f>IF(N534="základní",J534,0)</f>
        <v>0</v>
      </c>
      <c r="BF534" s="202">
        <f>IF(N534="snížená",J534,0)</f>
        <v>0</v>
      </c>
      <c r="BG534" s="202">
        <f>IF(N534="zákl. přenesená",J534,0)</f>
        <v>0</v>
      </c>
      <c r="BH534" s="202">
        <f>IF(N534="sníž. přenesená",J534,0)</f>
        <v>0</v>
      </c>
      <c r="BI534" s="202">
        <f>IF(N534="nulová",J534,0)</f>
        <v>0</v>
      </c>
      <c r="BJ534" s="23" t="s">
        <v>80</v>
      </c>
      <c r="BK534" s="202">
        <f>ROUND(I534*H534,2)</f>
        <v>0</v>
      </c>
      <c r="BL534" s="23" t="s">
        <v>166</v>
      </c>
      <c r="BM534" s="23" t="s">
        <v>1089</v>
      </c>
    </row>
    <row r="535" spans="2:65" s="1" customFormat="1" ht="13.5">
      <c r="B535" s="40"/>
      <c r="C535" s="62"/>
      <c r="D535" s="203" t="s">
        <v>167</v>
      </c>
      <c r="E535" s="62"/>
      <c r="F535" s="204" t="s">
        <v>1088</v>
      </c>
      <c r="G535" s="62"/>
      <c r="H535" s="62"/>
      <c r="I535" s="162"/>
      <c r="J535" s="62"/>
      <c r="K535" s="62"/>
      <c r="L535" s="60"/>
      <c r="M535" s="205"/>
      <c r="N535" s="41"/>
      <c r="O535" s="41"/>
      <c r="P535" s="41"/>
      <c r="Q535" s="41"/>
      <c r="R535" s="41"/>
      <c r="S535" s="41"/>
      <c r="T535" s="77"/>
      <c r="AT535" s="23" t="s">
        <v>167</v>
      </c>
      <c r="AU535" s="23" t="s">
        <v>82</v>
      </c>
    </row>
    <row r="536" spans="2:65" s="1" customFormat="1" ht="16.5" customHeight="1">
      <c r="B536" s="40"/>
      <c r="C536" s="191" t="s">
        <v>1090</v>
      </c>
      <c r="D536" s="191" t="s">
        <v>162</v>
      </c>
      <c r="E536" s="192" t="s">
        <v>1091</v>
      </c>
      <c r="F536" s="193" t="s">
        <v>1092</v>
      </c>
      <c r="G536" s="194" t="s">
        <v>235</v>
      </c>
      <c r="H536" s="195">
        <v>3.7999999999999999E-2</v>
      </c>
      <c r="I536" s="196"/>
      <c r="J536" s="197">
        <f>ROUND(I536*H536,2)</f>
        <v>0</v>
      </c>
      <c r="K536" s="193" t="s">
        <v>21</v>
      </c>
      <c r="L536" s="60"/>
      <c r="M536" s="198" t="s">
        <v>21</v>
      </c>
      <c r="N536" s="199" t="s">
        <v>43</v>
      </c>
      <c r="O536" s="41"/>
      <c r="P536" s="200">
        <f>O536*H536</f>
        <v>0</v>
      </c>
      <c r="Q536" s="200">
        <v>0</v>
      </c>
      <c r="R536" s="200">
        <f>Q536*H536</f>
        <v>0</v>
      </c>
      <c r="S536" s="200">
        <v>0</v>
      </c>
      <c r="T536" s="201">
        <f>S536*H536</f>
        <v>0</v>
      </c>
      <c r="AR536" s="23" t="s">
        <v>166</v>
      </c>
      <c r="AT536" s="23" t="s">
        <v>162</v>
      </c>
      <c r="AU536" s="23" t="s">
        <v>82</v>
      </c>
      <c r="AY536" s="23" t="s">
        <v>160</v>
      </c>
      <c r="BE536" s="202">
        <f>IF(N536="základní",J536,0)</f>
        <v>0</v>
      </c>
      <c r="BF536" s="202">
        <f>IF(N536="snížená",J536,0)</f>
        <v>0</v>
      </c>
      <c r="BG536" s="202">
        <f>IF(N536="zákl. přenesená",J536,0)</f>
        <v>0</v>
      </c>
      <c r="BH536" s="202">
        <f>IF(N536="sníž. přenesená",J536,0)</f>
        <v>0</v>
      </c>
      <c r="BI536" s="202">
        <f>IF(N536="nulová",J536,0)</f>
        <v>0</v>
      </c>
      <c r="BJ536" s="23" t="s">
        <v>80</v>
      </c>
      <c r="BK536" s="202">
        <f>ROUND(I536*H536,2)</f>
        <v>0</v>
      </c>
      <c r="BL536" s="23" t="s">
        <v>166</v>
      </c>
      <c r="BM536" s="23" t="s">
        <v>1093</v>
      </c>
    </row>
    <row r="537" spans="2:65" s="1" customFormat="1" ht="13.5">
      <c r="B537" s="40"/>
      <c r="C537" s="62"/>
      <c r="D537" s="203" t="s">
        <v>167</v>
      </c>
      <c r="E537" s="62"/>
      <c r="F537" s="204" t="s">
        <v>1092</v>
      </c>
      <c r="G537" s="62"/>
      <c r="H537" s="62"/>
      <c r="I537" s="162"/>
      <c r="J537" s="62"/>
      <c r="K537" s="62"/>
      <c r="L537" s="60"/>
      <c r="M537" s="205"/>
      <c r="N537" s="41"/>
      <c r="O537" s="41"/>
      <c r="P537" s="41"/>
      <c r="Q537" s="41"/>
      <c r="R537" s="41"/>
      <c r="S537" s="41"/>
      <c r="T537" s="77"/>
      <c r="AT537" s="23" t="s">
        <v>167</v>
      </c>
      <c r="AU537" s="23" t="s">
        <v>82</v>
      </c>
    </row>
    <row r="538" spans="2:65" s="1" customFormat="1" ht="16.5" customHeight="1">
      <c r="B538" s="40"/>
      <c r="C538" s="191" t="s">
        <v>1094</v>
      </c>
      <c r="D538" s="191" t="s">
        <v>162</v>
      </c>
      <c r="E538" s="192" t="s">
        <v>1095</v>
      </c>
      <c r="F538" s="193" t="s">
        <v>1096</v>
      </c>
      <c r="G538" s="194" t="s">
        <v>1097</v>
      </c>
      <c r="H538" s="195">
        <v>0.38</v>
      </c>
      <c r="I538" s="196"/>
      <c r="J538" s="197">
        <f>ROUND(I538*H538,2)</f>
        <v>0</v>
      </c>
      <c r="K538" s="193" t="s">
        <v>21</v>
      </c>
      <c r="L538" s="60"/>
      <c r="M538" s="198" t="s">
        <v>21</v>
      </c>
      <c r="N538" s="199" t="s">
        <v>43</v>
      </c>
      <c r="O538" s="41"/>
      <c r="P538" s="200">
        <f>O538*H538</f>
        <v>0</v>
      </c>
      <c r="Q538" s="200">
        <v>0</v>
      </c>
      <c r="R538" s="200">
        <f>Q538*H538</f>
        <v>0</v>
      </c>
      <c r="S538" s="200">
        <v>0</v>
      </c>
      <c r="T538" s="201">
        <f>S538*H538</f>
        <v>0</v>
      </c>
      <c r="AR538" s="23" t="s">
        <v>166</v>
      </c>
      <c r="AT538" s="23" t="s">
        <v>162</v>
      </c>
      <c r="AU538" s="23" t="s">
        <v>82</v>
      </c>
      <c r="AY538" s="23" t="s">
        <v>160</v>
      </c>
      <c r="BE538" s="202">
        <f>IF(N538="základní",J538,0)</f>
        <v>0</v>
      </c>
      <c r="BF538" s="202">
        <f>IF(N538="snížená",J538,0)</f>
        <v>0</v>
      </c>
      <c r="BG538" s="202">
        <f>IF(N538="zákl. přenesená",J538,0)</f>
        <v>0</v>
      </c>
      <c r="BH538" s="202">
        <f>IF(N538="sníž. přenesená",J538,0)</f>
        <v>0</v>
      </c>
      <c r="BI538" s="202">
        <f>IF(N538="nulová",J538,0)</f>
        <v>0</v>
      </c>
      <c r="BJ538" s="23" t="s">
        <v>80</v>
      </c>
      <c r="BK538" s="202">
        <f>ROUND(I538*H538,2)</f>
        <v>0</v>
      </c>
      <c r="BL538" s="23" t="s">
        <v>166</v>
      </c>
      <c r="BM538" s="23" t="s">
        <v>1098</v>
      </c>
    </row>
    <row r="539" spans="2:65" s="1" customFormat="1" ht="13.5">
      <c r="B539" s="40"/>
      <c r="C539" s="62"/>
      <c r="D539" s="203" t="s">
        <v>167</v>
      </c>
      <c r="E539" s="62"/>
      <c r="F539" s="204" t="s">
        <v>1096</v>
      </c>
      <c r="G539" s="62"/>
      <c r="H539" s="62"/>
      <c r="I539" s="162"/>
      <c r="J539" s="62"/>
      <c r="K539" s="62"/>
      <c r="L539" s="60"/>
      <c r="M539" s="244"/>
      <c r="N539" s="245"/>
      <c r="O539" s="245"/>
      <c r="P539" s="245"/>
      <c r="Q539" s="245"/>
      <c r="R539" s="245"/>
      <c r="S539" s="245"/>
      <c r="T539" s="246"/>
      <c r="AT539" s="23" t="s">
        <v>167</v>
      </c>
      <c r="AU539" s="23" t="s">
        <v>82</v>
      </c>
    </row>
    <row r="540" spans="2:65" s="1" customFormat="1" ht="6.95" customHeight="1">
      <c r="B540" s="55"/>
      <c r="C540" s="56"/>
      <c r="D540" s="56"/>
      <c r="E540" s="56"/>
      <c r="F540" s="56"/>
      <c r="G540" s="56"/>
      <c r="H540" s="56"/>
      <c r="I540" s="138"/>
      <c r="J540" s="56"/>
      <c r="K540" s="56"/>
      <c r="L540" s="60"/>
    </row>
  </sheetData>
  <sheetProtection algorithmName="SHA-512" hashValue="yWspKyIV9lzYbL7sm/40uZXClewbExLGkcIRtP8Q3YmY7I6ejGm6iZrUlsKy7NOg40n/QcgxpZdsGJmqeAl32A==" saltValue="9EBHuTT0xULfG+ygmX+N9kXpc/mUyzAVO1Jo4fTUZufM/ZqxDFWmO0Mr2F6CUq7l0hKJECgadjLzXcFrgK231w==" spinCount="100000" sheet="1" objects="1" scenarios="1" formatColumns="0" formatRows="0" autoFilter="0"/>
  <autoFilter ref="C82:K539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1" t="s">
        <v>123</v>
      </c>
      <c r="H1" s="381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3" t="s">
        <v>118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3" t="str">
        <f>'Rekapitulace stavby'!K6</f>
        <v>Zhotovení projektové dokumentace na akci II/280 Březno, rekonstrukce</v>
      </c>
      <c r="F7" s="374"/>
      <c r="G7" s="374"/>
      <c r="H7" s="374"/>
      <c r="I7" s="116"/>
      <c r="J7" s="28"/>
      <c r="K7" s="30"/>
    </row>
    <row r="8" spans="1:70" s="1" customFormat="1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5" t="s">
        <v>1099</v>
      </c>
      <c r="F9" s="376"/>
      <c r="G9" s="376"/>
      <c r="H9" s="376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29</v>
      </c>
      <c r="G12" s="41"/>
      <c r="H12" s="41"/>
      <c r="I12" s="118" t="s">
        <v>25</v>
      </c>
      <c r="J12" s="119" t="str">
        <f>'Rekapitulace stavby'!AN8</f>
        <v>4. 9. 2017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>AVS Projekt s.r.o.</v>
      </c>
      <c r="F21" s="41"/>
      <c r="G21" s="41"/>
      <c r="H21" s="41"/>
      <c r="I21" s="118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2" t="s">
        <v>21</v>
      </c>
      <c r="F24" s="342"/>
      <c r="G24" s="342"/>
      <c r="H24" s="342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ROUND(J81,2)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ROUND(SUM(BE81:BE162), 2)</f>
        <v>0</v>
      </c>
      <c r="G30" s="41"/>
      <c r="H30" s="41"/>
      <c r="I30" s="130">
        <v>0.21</v>
      </c>
      <c r="J30" s="129">
        <f>ROUND(ROUND((SUM(BE81:BE162)),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ROUND(SUM(BF81:BF162), 2)</f>
        <v>0</v>
      </c>
      <c r="G31" s="41"/>
      <c r="H31" s="41"/>
      <c r="I31" s="130">
        <v>0.15</v>
      </c>
      <c r="J31" s="129">
        <f>ROUND(ROUND((SUM(BF81:BF162)),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ROUND(SUM(BG81:BG162),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ROUND(SUM(BH81:BH162),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ROUND(SUM(BI81:BI162),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3" t="str">
        <f>E7</f>
        <v>Zhotovení projektové dokumentace na akci II/280 Březno, rekonstrukce</v>
      </c>
      <c r="F45" s="374"/>
      <c r="G45" s="374"/>
      <c r="H45" s="37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5" t="str">
        <f>E9</f>
        <v>104 - Náměstí komunikace – Kraj</v>
      </c>
      <c r="F47" s="376"/>
      <c r="G47" s="376"/>
      <c r="H47" s="37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4. 9. 2017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2" t="str">
        <f>E21</f>
        <v>AVS Projekt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7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J81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135</v>
      </c>
      <c r="E57" s="151"/>
      <c r="F57" s="151"/>
      <c r="G57" s="151"/>
      <c r="H57" s="151"/>
      <c r="I57" s="152"/>
      <c r="J57" s="153">
        <f>J82</f>
        <v>0</v>
      </c>
      <c r="K57" s="154"/>
    </row>
    <row r="58" spans="2:47" s="8" customFormat="1" ht="19.899999999999999" customHeight="1">
      <c r="B58" s="155"/>
      <c r="C58" s="156"/>
      <c r="D58" s="157" t="s">
        <v>136</v>
      </c>
      <c r="E58" s="158"/>
      <c r="F58" s="158"/>
      <c r="G58" s="158"/>
      <c r="H58" s="158"/>
      <c r="I58" s="159"/>
      <c r="J58" s="160">
        <f>J83</f>
        <v>0</v>
      </c>
      <c r="K58" s="161"/>
    </row>
    <row r="59" spans="2:47" s="8" customFormat="1" ht="19.899999999999999" customHeight="1">
      <c r="B59" s="155"/>
      <c r="C59" s="156"/>
      <c r="D59" s="157" t="s">
        <v>1100</v>
      </c>
      <c r="E59" s="158"/>
      <c r="F59" s="158"/>
      <c r="G59" s="158"/>
      <c r="H59" s="158"/>
      <c r="I59" s="159"/>
      <c r="J59" s="160">
        <f>J94</f>
        <v>0</v>
      </c>
      <c r="K59" s="161"/>
    </row>
    <row r="60" spans="2:47" s="8" customFormat="1" ht="19.899999999999999" customHeight="1">
      <c r="B60" s="155"/>
      <c r="C60" s="156"/>
      <c r="D60" s="157" t="s">
        <v>467</v>
      </c>
      <c r="E60" s="158"/>
      <c r="F60" s="158"/>
      <c r="G60" s="158"/>
      <c r="H60" s="158"/>
      <c r="I60" s="159"/>
      <c r="J60" s="160">
        <f>J97</f>
        <v>0</v>
      </c>
      <c r="K60" s="161"/>
    </row>
    <row r="61" spans="2:47" s="8" customFormat="1" ht="19.899999999999999" customHeight="1">
      <c r="B61" s="155"/>
      <c r="C61" s="156"/>
      <c r="D61" s="157" t="s">
        <v>468</v>
      </c>
      <c r="E61" s="158"/>
      <c r="F61" s="158"/>
      <c r="G61" s="158"/>
      <c r="H61" s="158"/>
      <c r="I61" s="159"/>
      <c r="J61" s="160">
        <f>J134</f>
        <v>0</v>
      </c>
      <c r="K61" s="161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17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38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41"/>
      <c r="J67" s="59"/>
      <c r="K67" s="59"/>
      <c r="L67" s="60"/>
    </row>
    <row r="68" spans="2:20" s="1" customFormat="1" ht="36.950000000000003" customHeight="1">
      <c r="B68" s="40"/>
      <c r="C68" s="61" t="s">
        <v>144</v>
      </c>
      <c r="D68" s="62"/>
      <c r="E68" s="62"/>
      <c r="F68" s="62"/>
      <c r="G68" s="62"/>
      <c r="H68" s="62"/>
      <c r="I68" s="162"/>
      <c r="J68" s="62"/>
      <c r="K68" s="62"/>
      <c r="L68" s="60"/>
    </row>
    <row r="69" spans="2:20" s="1" customFormat="1" ht="6.95" customHeight="1">
      <c r="B69" s="40"/>
      <c r="C69" s="62"/>
      <c r="D69" s="62"/>
      <c r="E69" s="62"/>
      <c r="F69" s="62"/>
      <c r="G69" s="62"/>
      <c r="H69" s="62"/>
      <c r="I69" s="162"/>
      <c r="J69" s="62"/>
      <c r="K69" s="62"/>
      <c r="L69" s="60"/>
    </row>
    <row r="70" spans="2:20" s="1" customFormat="1" ht="14.45" customHeight="1">
      <c r="B70" s="40"/>
      <c r="C70" s="64" t="s">
        <v>18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20" s="1" customFormat="1" ht="16.5" customHeight="1">
      <c r="B71" s="40"/>
      <c r="C71" s="62"/>
      <c r="D71" s="62"/>
      <c r="E71" s="378" t="str">
        <f>E7</f>
        <v>Zhotovení projektové dokumentace na akci II/280 Březno, rekonstrukce</v>
      </c>
      <c r="F71" s="379"/>
      <c r="G71" s="379"/>
      <c r="H71" s="379"/>
      <c r="I71" s="162"/>
      <c r="J71" s="62"/>
      <c r="K71" s="62"/>
      <c r="L71" s="60"/>
    </row>
    <row r="72" spans="2:20" s="1" customFormat="1" ht="14.45" customHeight="1">
      <c r="B72" s="40"/>
      <c r="C72" s="64" t="s">
        <v>128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20" s="1" customFormat="1" ht="17.25" customHeight="1">
      <c r="B73" s="40"/>
      <c r="C73" s="62"/>
      <c r="D73" s="62"/>
      <c r="E73" s="353" t="str">
        <f>E9</f>
        <v>104 - Náměstí komunikace – Kraj</v>
      </c>
      <c r="F73" s="380"/>
      <c r="G73" s="380"/>
      <c r="H73" s="380"/>
      <c r="I73" s="162"/>
      <c r="J73" s="62"/>
      <c r="K73" s="62"/>
      <c r="L73" s="60"/>
    </row>
    <row r="74" spans="2:20" s="1" customFormat="1" ht="6.95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20" s="1" customFormat="1" ht="18" customHeight="1">
      <c r="B75" s="40"/>
      <c r="C75" s="64" t="s">
        <v>23</v>
      </c>
      <c r="D75" s="62"/>
      <c r="E75" s="62"/>
      <c r="F75" s="163" t="str">
        <f>F12</f>
        <v xml:space="preserve"> </v>
      </c>
      <c r="G75" s="62"/>
      <c r="H75" s="62"/>
      <c r="I75" s="164" t="s">
        <v>25</v>
      </c>
      <c r="J75" s="72" t="str">
        <f>IF(J12="","",J12)</f>
        <v>4. 9. 2017</v>
      </c>
      <c r="K75" s="62"/>
      <c r="L75" s="60"/>
    </row>
    <row r="76" spans="2:20" s="1" customFormat="1" ht="6.9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20" s="1" customFormat="1">
      <c r="B77" s="40"/>
      <c r="C77" s="64" t="s">
        <v>27</v>
      </c>
      <c r="D77" s="62"/>
      <c r="E77" s="62"/>
      <c r="F77" s="163" t="str">
        <f>E15</f>
        <v xml:space="preserve"> </v>
      </c>
      <c r="G77" s="62"/>
      <c r="H77" s="62"/>
      <c r="I77" s="164" t="s">
        <v>33</v>
      </c>
      <c r="J77" s="163" t="str">
        <f>E21</f>
        <v>AVS Projekt s.r.o.</v>
      </c>
      <c r="K77" s="62"/>
      <c r="L77" s="60"/>
    </row>
    <row r="78" spans="2:20" s="1" customFormat="1" ht="14.45" customHeight="1">
      <c r="B78" s="40"/>
      <c r="C78" s="64" t="s">
        <v>31</v>
      </c>
      <c r="D78" s="62"/>
      <c r="E78" s="62"/>
      <c r="F78" s="163" t="str">
        <f>IF(E18="","",E18)</f>
        <v/>
      </c>
      <c r="G78" s="62"/>
      <c r="H78" s="62"/>
      <c r="I78" s="162"/>
      <c r="J78" s="62"/>
      <c r="K78" s="62"/>
      <c r="L78" s="60"/>
    </row>
    <row r="79" spans="2:20" s="1" customFormat="1" ht="10.3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20" s="9" customFormat="1" ht="29.25" customHeight="1">
      <c r="B80" s="165"/>
      <c r="C80" s="166" t="s">
        <v>145</v>
      </c>
      <c r="D80" s="167" t="s">
        <v>57</v>
      </c>
      <c r="E80" s="167" t="s">
        <v>53</v>
      </c>
      <c r="F80" s="167" t="s">
        <v>146</v>
      </c>
      <c r="G80" s="167" t="s">
        <v>147</v>
      </c>
      <c r="H80" s="167" t="s">
        <v>148</v>
      </c>
      <c r="I80" s="168" t="s">
        <v>149</v>
      </c>
      <c r="J80" s="167" t="s">
        <v>132</v>
      </c>
      <c r="K80" s="169" t="s">
        <v>150</v>
      </c>
      <c r="L80" s="170"/>
      <c r="M80" s="80" t="s">
        <v>151</v>
      </c>
      <c r="N80" s="81" t="s">
        <v>42</v>
      </c>
      <c r="O80" s="81" t="s">
        <v>152</v>
      </c>
      <c r="P80" s="81" t="s">
        <v>153</v>
      </c>
      <c r="Q80" s="81" t="s">
        <v>154</v>
      </c>
      <c r="R80" s="81" t="s">
        <v>155</v>
      </c>
      <c r="S80" s="81" t="s">
        <v>156</v>
      </c>
      <c r="T80" s="82" t="s">
        <v>157</v>
      </c>
    </row>
    <row r="81" spans="2:65" s="1" customFormat="1" ht="29.25" customHeight="1">
      <c r="B81" s="40"/>
      <c r="C81" s="86" t="s">
        <v>133</v>
      </c>
      <c r="D81" s="62"/>
      <c r="E81" s="62"/>
      <c r="F81" s="62"/>
      <c r="G81" s="62"/>
      <c r="H81" s="62"/>
      <c r="I81" s="162"/>
      <c r="J81" s="171">
        <f>BK81</f>
        <v>0</v>
      </c>
      <c r="K81" s="62"/>
      <c r="L81" s="60"/>
      <c r="M81" s="83"/>
      <c r="N81" s="84"/>
      <c r="O81" s="84"/>
      <c r="P81" s="172">
        <f>P82</f>
        <v>0</v>
      </c>
      <c r="Q81" s="84"/>
      <c r="R81" s="172">
        <f>R82</f>
        <v>0</v>
      </c>
      <c r="S81" s="84"/>
      <c r="T81" s="173">
        <f>T82</f>
        <v>0</v>
      </c>
      <c r="AT81" s="23" t="s">
        <v>71</v>
      </c>
      <c r="AU81" s="23" t="s">
        <v>134</v>
      </c>
      <c r="BK81" s="174">
        <f>BK82</f>
        <v>0</v>
      </c>
    </row>
    <row r="82" spans="2:65" s="10" customFormat="1" ht="37.35" customHeight="1">
      <c r="B82" s="175"/>
      <c r="C82" s="176"/>
      <c r="D82" s="177" t="s">
        <v>71</v>
      </c>
      <c r="E82" s="178" t="s">
        <v>158</v>
      </c>
      <c r="F82" s="178" t="s">
        <v>159</v>
      </c>
      <c r="G82" s="176"/>
      <c r="H82" s="176"/>
      <c r="I82" s="179"/>
      <c r="J82" s="180">
        <f>BK82</f>
        <v>0</v>
      </c>
      <c r="K82" s="176"/>
      <c r="L82" s="181"/>
      <c r="M82" s="182"/>
      <c r="N82" s="183"/>
      <c r="O82" s="183"/>
      <c r="P82" s="184">
        <f>P83+P94+P97+P134</f>
        <v>0</v>
      </c>
      <c r="Q82" s="183"/>
      <c r="R82" s="184">
        <f>R83+R94+R97+R134</f>
        <v>0</v>
      </c>
      <c r="S82" s="183"/>
      <c r="T82" s="185">
        <f>T83+T94+T97+T134</f>
        <v>0</v>
      </c>
      <c r="AR82" s="186" t="s">
        <v>80</v>
      </c>
      <c r="AT82" s="187" t="s">
        <v>71</v>
      </c>
      <c r="AU82" s="187" t="s">
        <v>72</v>
      </c>
      <c r="AY82" s="186" t="s">
        <v>160</v>
      </c>
      <c r="BK82" s="188">
        <f>BK83+BK94+BK97+BK134</f>
        <v>0</v>
      </c>
    </row>
    <row r="83" spans="2:65" s="10" customFormat="1" ht="19.899999999999999" customHeight="1">
      <c r="B83" s="175"/>
      <c r="C83" s="176"/>
      <c r="D83" s="177" t="s">
        <v>71</v>
      </c>
      <c r="E83" s="189" t="s">
        <v>80</v>
      </c>
      <c r="F83" s="189" t="s">
        <v>161</v>
      </c>
      <c r="G83" s="176"/>
      <c r="H83" s="176"/>
      <c r="I83" s="179"/>
      <c r="J83" s="190">
        <f>BK83</f>
        <v>0</v>
      </c>
      <c r="K83" s="176"/>
      <c r="L83" s="181"/>
      <c r="M83" s="182"/>
      <c r="N83" s="183"/>
      <c r="O83" s="183"/>
      <c r="P83" s="184">
        <f>SUM(P84:P93)</f>
        <v>0</v>
      </c>
      <c r="Q83" s="183"/>
      <c r="R83" s="184">
        <f>SUM(R84:R93)</f>
        <v>0</v>
      </c>
      <c r="S83" s="183"/>
      <c r="T83" s="185">
        <f>SUM(T84:T93)</f>
        <v>0</v>
      </c>
      <c r="AR83" s="186" t="s">
        <v>80</v>
      </c>
      <c r="AT83" s="187" t="s">
        <v>71</v>
      </c>
      <c r="AU83" s="187" t="s">
        <v>80</v>
      </c>
      <c r="AY83" s="186" t="s">
        <v>160</v>
      </c>
      <c r="BK83" s="188">
        <f>SUM(BK84:BK93)</f>
        <v>0</v>
      </c>
    </row>
    <row r="84" spans="2:65" s="1" customFormat="1" ht="16.5" customHeight="1">
      <c r="B84" s="40"/>
      <c r="C84" s="191" t="s">
        <v>80</v>
      </c>
      <c r="D84" s="191" t="s">
        <v>162</v>
      </c>
      <c r="E84" s="192" t="s">
        <v>475</v>
      </c>
      <c r="F84" s="193" t="s">
        <v>1101</v>
      </c>
      <c r="G84" s="194" t="s">
        <v>165</v>
      </c>
      <c r="H84" s="195">
        <v>2825</v>
      </c>
      <c r="I84" s="196"/>
      <c r="J84" s="197">
        <f>ROUND(I84*H84,2)</f>
        <v>0</v>
      </c>
      <c r="K84" s="193" t="s">
        <v>21</v>
      </c>
      <c r="L84" s="60"/>
      <c r="M84" s="198" t="s">
        <v>21</v>
      </c>
      <c r="N84" s="199" t="s">
        <v>43</v>
      </c>
      <c r="O84" s="41"/>
      <c r="P84" s="200">
        <f>O84*H84</f>
        <v>0</v>
      </c>
      <c r="Q84" s="200">
        <v>0</v>
      </c>
      <c r="R84" s="200">
        <f>Q84*H84</f>
        <v>0</v>
      </c>
      <c r="S84" s="200">
        <v>0</v>
      </c>
      <c r="T84" s="201">
        <f>S84*H84</f>
        <v>0</v>
      </c>
      <c r="AR84" s="23" t="s">
        <v>166</v>
      </c>
      <c r="AT84" s="23" t="s">
        <v>162</v>
      </c>
      <c r="AU84" s="23" t="s">
        <v>82</v>
      </c>
      <c r="AY84" s="23" t="s">
        <v>160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23" t="s">
        <v>80</v>
      </c>
      <c r="BK84" s="202">
        <f>ROUND(I84*H84,2)</f>
        <v>0</v>
      </c>
      <c r="BL84" s="23" t="s">
        <v>166</v>
      </c>
      <c r="BM84" s="23" t="s">
        <v>82</v>
      </c>
    </row>
    <row r="85" spans="2:65" s="1" customFormat="1" ht="13.5">
      <c r="B85" s="40"/>
      <c r="C85" s="62"/>
      <c r="D85" s="203" t="s">
        <v>167</v>
      </c>
      <c r="E85" s="62"/>
      <c r="F85" s="204" t="s">
        <v>1101</v>
      </c>
      <c r="G85" s="62"/>
      <c r="H85" s="62"/>
      <c r="I85" s="162"/>
      <c r="J85" s="62"/>
      <c r="K85" s="62"/>
      <c r="L85" s="60"/>
      <c r="M85" s="205"/>
      <c r="N85" s="41"/>
      <c r="O85" s="41"/>
      <c r="P85" s="41"/>
      <c r="Q85" s="41"/>
      <c r="R85" s="41"/>
      <c r="S85" s="41"/>
      <c r="T85" s="77"/>
      <c r="AT85" s="23" t="s">
        <v>167</v>
      </c>
      <c r="AU85" s="23" t="s">
        <v>82</v>
      </c>
    </row>
    <row r="86" spans="2:65" s="1" customFormat="1" ht="16.5" customHeight="1">
      <c r="B86" s="40"/>
      <c r="C86" s="191" t="s">
        <v>82</v>
      </c>
      <c r="D86" s="191" t="s">
        <v>162</v>
      </c>
      <c r="E86" s="192" t="s">
        <v>487</v>
      </c>
      <c r="F86" s="193" t="s">
        <v>488</v>
      </c>
      <c r="G86" s="194" t="s">
        <v>165</v>
      </c>
      <c r="H86" s="195">
        <v>2825</v>
      </c>
      <c r="I86" s="196"/>
      <c r="J86" s="197">
        <f>ROUND(I86*H86,2)</f>
        <v>0</v>
      </c>
      <c r="K86" s="193" t="s">
        <v>21</v>
      </c>
      <c r="L86" s="60"/>
      <c r="M86" s="198" t="s">
        <v>21</v>
      </c>
      <c r="N86" s="199" t="s">
        <v>43</v>
      </c>
      <c r="O86" s="41"/>
      <c r="P86" s="200">
        <f>O86*H86</f>
        <v>0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AR86" s="23" t="s">
        <v>166</v>
      </c>
      <c r="AT86" s="23" t="s">
        <v>162</v>
      </c>
      <c r="AU86" s="23" t="s">
        <v>82</v>
      </c>
      <c r="AY86" s="23" t="s">
        <v>160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23" t="s">
        <v>80</v>
      </c>
      <c r="BK86" s="202">
        <f>ROUND(I86*H86,2)</f>
        <v>0</v>
      </c>
      <c r="BL86" s="23" t="s">
        <v>166</v>
      </c>
      <c r="BM86" s="23" t="s">
        <v>166</v>
      </c>
    </row>
    <row r="87" spans="2:65" s="1" customFormat="1" ht="13.5">
      <c r="B87" s="40"/>
      <c r="C87" s="62"/>
      <c r="D87" s="203" t="s">
        <v>167</v>
      </c>
      <c r="E87" s="62"/>
      <c r="F87" s="204" t="s">
        <v>488</v>
      </c>
      <c r="G87" s="62"/>
      <c r="H87" s="62"/>
      <c r="I87" s="162"/>
      <c r="J87" s="62"/>
      <c r="K87" s="62"/>
      <c r="L87" s="60"/>
      <c r="M87" s="205"/>
      <c r="N87" s="41"/>
      <c r="O87" s="41"/>
      <c r="P87" s="41"/>
      <c r="Q87" s="41"/>
      <c r="R87" s="41"/>
      <c r="S87" s="41"/>
      <c r="T87" s="77"/>
      <c r="AT87" s="23" t="s">
        <v>167</v>
      </c>
      <c r="AU87" s="23" t="s">
        <v>82</v>
      </c>
    </row>
    <row r="88" spans="2:65" s="1" customFormat="1" ht="16.5" customHeight="1">
      <c r="B88" s="40"/>
      <c r="C88" s="191" t="s">
        <v>170</v>
      </c>
      <c r="D88" s="191" t="s">
        <v>162</v>
      </c>
      <c r="E88" s="192" t="s">
        <v>489</v>
      </c>
      <c r="F88" s="193" t="s">
        <v>490</v>
      </c>
      <c r="G88" s="194" t="s">
        <v>186</v>
      </c>
      <c r="H88" s="195">
        <v>225</v>
      </c>
      <c r="I88" s="196"/>
      <c r="J88" s="197">
        <f>ROUND(I88*H88,2)</f>
        <v>0</v>
      </c>
      <c r="K88" s="193" t="s">
        <v>21</v>
      </c>
      <c r="L88" s="60"/>
      <c r="M88" s="198" t="s">
        <v>21</v>
      </c>
      <c r="N88" s="199" t="s">
        <v>43</v>
      </c>
      <c r="O88" s="41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AR88" s="23" t="s">
        <v>166</v>
      </c>
      <c r="AT88" s="23" t="s">
        <v>162</v>
      </c>
      <c r="AU88" s="23" t="s">
        <v>82</v>
      </c>
      <c r="AY88" s="23" t="s">
        <v>160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23" t="s">
        <v>80</v>
      </c>
      <c r="BK88" s="202">
        <f>ROUND(I88*H88,2)</f>
        <v>0</v>
      </c>
      <c r="BL88" s="23" t="s">
        <v>166</v>
      </c>
      <c r="BM88" s="23" t="s">
        <v>173</v>
      </c>
    </row>
    <row r="89" spans="2:65" s="1" customFormat="1" ht="13.5">
      <c r="B89" s="40"/>
      <c r="C89" s="62"/>
      <c r="D89" s="203" t="s">
        <v>167</v>
      </c>
      <c r="E89" s="62"/>
      <c r="F89" s="204" t="s">
        <v>490</v>
      </c>
      <c r="G89" s="62"/>
      <c r="H89" s="62"/>
      <c r="I89" s="162"/>
      <c r="J89" s="62"/>
      <c r="K89" s="62"/>
      <c r="L89" s="60"/>
      <c r="M89" s="205"/>
      <c r="N89" s="41"/>
      <c r="O89" s="41"/>
      <c r="P89" s="41"/>
      <c r="Q89" s="41"/>
      <c r="R89" s="41"/>
      <c r="S89" s="41"/>
      <c r="T89" s="77"/>
      <c r="AT89" s="23" t="s">
        <v>167</v>
      </c>
      <c r="AU89" s="23" t="s">
        <v>82</v>
      </c>
    </row>
    <row r="90" spans="2:65" s="1" customFormat="1" ht="25.5" customHeight="1">
      <c r="B90" s="40"/>
      <c r="C90" s="191" t="s">
        <v>166</v>
      </c>
      <c r="D90" s="191" t="s">
        <v>162</v>
      </c>
      <c r="E90" s="192" t="s">
        <v>494</v>
      </c>
      <c r="F90" s="193" t="s">
        <v>495</v>
      </c>
      <c r="G90" s="194" t="s">
        <v>199</v>
      </c>
      <c r="H90" s="195">
        <v>1125</v>
      </c>
      <c r="I90" s="196"/>
      <c r="J90" s="197">
        <f>ROUND(I90*H90,2)</f>
        <v>0</v>
      </c>
      <c r="K90" s="193" t="s">
        <v>21</v>
      </c>
      <c r="L90" s="60"/>
      <c r="M90" s="198" t="s">
        <v>21</v>
      </c>
      <c r="N90" s="199" t="s">
        <v>43</v>
      </c>
      <c r="O90" s="41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AR90" s="23" t="s">
        <v>166</v>
      </c>
      <c r="AT90" s="23" t="s">
        <v>162</v>
      </c>
      <c r="AU90" s="23" t="s">
        <v>82</v>
      </c>
      <c r="AY90" s="23" t="s">
        <v>160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3" t="s">
        <v>80</v>
      </c>
      <c r="BK90" s="202">
        <f>ROUND(I90*H90,2)</f>
        <v>0</v>
      </c>
      <c r="BL90" s="23" t="s">
        <v>166</v>
      </c>
      <c r="BM90" s="23" t="s">
        <v>176</v>
      </c>
    </row>
    <row r="91" spans="2:65" s="1" customFormat="1" ht="13.5">
      <c r="B91" s="40"/>
      <c r="C91" s="62"/>
      <c r="D91" s="203" t="s">
        <v>167</v>
      </c>
      <c r="E91" s="62"/>
      <c r="F91" s="204" t="s">
        <v>495</v>
      </c>
      <c r="G91" s="62"/>
      <c r="H91" s="62"/>
      <c r="I91" s="162"/>
      <c r="J91" s="62"/>
      <c r="K91" s="62"/>
      <c r="L91" s="60"/>
      <c r="M91" s="205"/>
      <c r="N91" s="41"/>
      <c r="O91" s="41"/>
      <c r="P91" s="41"/>
      <c r="Q91" s="41"/>
      <c r="R91" s="41"/>
      <c r="S91" s="41"/>
      <c r="T91" s="77"/>
      <c r="AT91" s="23" t="s">
        <v>167</v>
      </c>
      <c r="AU91" s="23" t="s">
        <v>82</v>
      </c>
    </row>
    <row r="92" spans="2:65" s="1" customFormat="1" ht="16.5" customHeight="1">
      <c r="B92" s="40"/>
      <c r="C92" s="191" t="s">
        <v>180</v>
      </c>
      <c r="D92" s="191" t="s">
        <v>162</v>
      </c>
      <c r="E92" s="192" t="s">
        <v>496</v>
      </c>
      <c r="F92" s="193" t="s">
        <v>497</v>
      </c>
      <c r="G92" s="194" t="s">
        <v>199</v>
      </c>
      <c r="H92" s="195">
        <v>1125</v>
      </c>
      <c r="I92" s="196"/>
      <c r="J92" s="197">
        <f>ROUND(I92*H92,2)</f>
        <v>0</v>
      </c>
      <c r="K92" s="193" t="s">
        <v>21</v>
      </c>
      <c r="L92" s="60"/>
      <c r="M92" s="198" t="s">
        <v>21</v>
      </c>
      <c r="N92" s="199" t="s">
        <v>43</v>
      </c>
      <c r="O92" s="41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AR92" s="23" t="s">
        <v>166</v>
      </c>
      <c r="AT92" s="23" t="s">
        <v>162</v>
      </c>
      <c r="AU92" s="23" t="s">
        <v>82</v>
      </c>
      <c r="AY92" s="23" t="s">
        <v>160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23" t="s">
        <v>80</v>
      </c>
      <c r="BK92" s="202">
        <f>ROUND(I92*H92,2)</f>
        <v>0</v>
      </c>
      <c r="BL92" s="23" t="s">
        <v>166</v>
      </c>
      <c r="BM92" s="23" t="s">
        <v>183</v>
      </c>
    </row>
    <row r="93" spans="2:65" s="1" customFormat="1" ht="13.5">
      <c r="B93" s="40"/>
      <c r="C93" s="62"/>
      <c r="D93" s="203" t="s">
        <v>167</v>
      </c>
      <c r="E93" s="62"/>
      <c r="F93" s="204" t="s">
        <v>497</v>
      </c>
      <c r="G93" s="62"/>
      <c r="H93" s="62"/>
      <c r="I93" s="162"/>
      <c r="J93" s="62"/>
      <c r="K93" s="62"/>
      <c r="L93" s="60"/>
      <c r="M93" s="205"/>
      <c r="N93" s="41"/>
      <c r="O93" s="41"/>
      <c r="P93" s="41"/>
      <c r="Q93" s="41"/>
      <c r="R93" s="41"/>
      <c r="S93" s="41"/>
      <c r="T93" s="77"/>
      <c r="AT93" s="23" t="s">
        <v>167</v>
      </c>
      <c r="AU93" s="23" t="s">
        <v>82</v>
      </c>
    </row>
    <row r="94" spans="2:65" s="10" customFormat="1" ht="29.85" customHeight="1">
      <c r="B94" s="175"/>
      <c r="C94" s="176"/>
      <c r="D94" s="177" t="s">
        <v>71</v>
      </c>
      <c r="E94" s="189" t="s">
        <v>82</v>
      </c>
      <c r="F94" s="189" t="s">
        <v>1102</v>
      </c>
      <c r="G94" s="176"/>
      <c r="H94" s="176"/>
      <c r="I94" s="179"/>
      <c r="J94" s="190">
        <f>BK94</f>
        <v>0</v>
      </c>
      <c r="K94" s="176"/>
      <c r="L94" s="181"/>
      <c r="M94" s="182"/>
      <c r="N94" s="183"/>
      <c r="O94" s="183"/>
      <c r="P94" s="184">
        <f>SUM(P95:P96)</f>
        <v>0</v>
      </c>
      <c r="Q94" s="183"/>
      <c r="R94" s="184">
        <f>SUM(R95:R96)</f>
        <v>0</v>
      </c>
      <c r="S94" s="183"/>
      <c r="T94" s="185">
        <f>SUM(T95:T96)</f>
        <v>0</v>
      </c>
      <c r="AR94" s="186" t="s">
        <v>80</v>
      </c>
      <c r="AT94" s="187" t="s">
        <v>71</v>
      </c>
      <c r="AU94" s="187" t="s">
        <v>80</v>
      </c>
      <c r="AY94" s="186" t="s">
        <v>160</v>
      </c>
      <c r="BK94" s="188">
        <f>SUM(BK95:BK96)</f>
        <v>0</v>
      </c>
    </row>
    <row r="95" spans="2:65" s="1" customFormat="1" ht="25.5" customHeight="1">
      <c r="B95" s="40"/>
      <c r="C95" s="191" t="s">
        <v>173</v>
      </c>
      <c r="D95" s="191" t="s">
        <v>162</v>
      </c>
      <c r="E95" s="192" t="s">
        <v>1103</v>
      </c>
      <c r="F95" s="193" t="s">
        <v>1104</v>
      </c>
      <c r="G95" s="194" t="s">
        <v>186</v>
      </c>
      <c r="H95" s="195">
        <v>662.5</v>
      </c>
      <c r="I95" s="196"/>
      <c r="J95" s="197">
        <f>ROUND(I95*H95,2)</f>
        <v>0</v>
      </c>
      <c r="K95" s="193" t="s">
        <v>21</v>
      </c>
      <c r="L95" s="60"/>
      <c r="M95" s="198" t="s">
        <v>21</v>
      </c>
      <c r="N95" s="199" t="s">
        <v>43</v>
      </c>
      <c r="O95" s="41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3" t="s">
        <v>166</v>
      </c>
      <c r="AT95" s="23" t="s">
        <v>162</v>
      </c>
      <c r="AU95" s="23" t="s">
        <v>82</v>
      </c>
      <c r="AY95" s="23" t="s">
        <v>160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3" t="s">
        <v>80</v>
      </c>
      <c r="BK95" s="202">
        <f>ROUND(I95*H95,2)</f>
        <v>0</v>
      </c>
      <c r="BL95" s="23" t="s">
        <v>166</v>
      </c>
      <c r="BM95" s="23" t="s">
        <v>187</v>
      </c>
    </row>
    <row r="96" spans="2:65" s="1" customFormat="1" ht="13.5">
      <c r="B96" s="40"/>
      <c r="C96" s="62"/>
      <c r="D96" s="203" t="s">
        <v>167</v>
      </c>
      <c r="E96" s="62"/>
      <c r="F96" s="204" t="s">
        <v>1104</v>
      </c>
      <c r="G96" s="62"/>
      <c r="H96" s="62"/>
      <c r="I96" s="162"/>
      <c r="J96" s="62"/>
      <c r="K96" s="62"/>
      <c r="L96" s="60"/>
      <c r="M96" s="205"/>
      <c r="N96" s="41"/>
      <c r="O96" s="41"/>
      <c r="P96" s="41"/>
      <c r="Q96" s="41"/>
      <c r="R96" s="41"/>
      <c r="S96" s="41"/>
      <c r="T96" s="77"/>
      <c r="AT96" s="23" t="s">
        <v>167</v>
      </c>
      <c r="AU96" s="23" t="s">
        <v>82</v>
      </c>
    </row>
    <row r="97" spans="2:65" s="10" customFormat="1" ht="29.85" customHeight="1">
      <c r="B97" s="175"/>
      <c r="C97" s="176"/>
      <c r="D97" s="177" t="s">
        <v>71</v>
      </c>
      <c r="E97" s="189" t="s">
        <v>180</v>
      </c>
      <c r="F97" s="189" t="s">
        <v>78</v>
      </c>
      <c r="G97" s="176"/>
      <c r="H97" s="176"/>
      <c r="I97" s="179"/>
      <c r="J97" s="190">
        <f>BK97</f>
        <v>0</v>
      </c>
      <c r="K97" s="176"/>
      <c r="L97" s="181"/>
      <c r="M97" s="182"/>
      <c r="N97" s="183"/>
      <c r="O97" s="183"/>
      <c r="P97" s="184">
        <f>SUM(P98:P133)</f>
        <v>0</v>
      </c>
      <c r="Q97" s="183"/>
      <c r="R97" s="184">
        <f>SUM(R98:R133)</f>
        <v>0</v>
      </c>
      <c r="S97" s="183"/>
      <c r="T97" s="185">
        <f>SUM(T98:T133)</f>
        <v>0</v>
      </c>
      <c r="AR97" s="186" t="s">
        <v>80</v>
      </c>
      <c r="AT97" s="187" t="s">
        <v>71</v>
      </c>
      <c r="AU97" s="187" t="s">
        <v>80</v>
      </c>
      <c r="AY97" s="186" t="s">
        <v>160</v>
      </c>
      <c r="BK97" s="188">
        <f>SUM(BK98:BK133)</f>
        <v>0</v>
      </c>
    </row>
    <row r="98" spans="2:65" s="1" customFormat="1" ht="25.5" customHeight="1">
      <c r="B98" s="40"/>
      <c r="C98" s="191" t="s">
        <v>188</v>
      </c>
      <c r="D98" s="191" t="s">
        <v>162</v>
      </c>
      <c r="E98" s="192" t="s">
        <v>501</v>
      </c>
      <c r="F98" s="193" t="s">
        <v>502</v>
      </c>
      <c r="G98" s="194" t="s">
        <v>165</v>
      </c>
      <c r="H98" s="195">
        <v>2610</v>
      </c>
      <c r="I98" s="196"/>
      <c r="J98" s="197">
        <f>ROUND(I98*H98,2)</f>
        <v>0</v>
      </c>
      <c r="K98" s="193" t="s">
        <v>21</v>
      </c>
      <c r="L98" s="60"/>
      <c r="M98" s="198" t="s">
        <v>21</v>
      </c>
      <c r="N98" s="199" t="s">
        <v>43</v>
      </c>
      <c r="O98" s="41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3" t="s">
        <v>166</v>
      </c>
      <c r="AT98" s="23" t="s">
        <v>162</v>
      </c>
      <c r="AU98" s="23" t="s">
        <v>82</v>
      </c>
      <c r="AY98" s="23" t="s">
        <v>160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3" t="s">
        <v>80</v>
      </c>
      <c r="BK98" s="202">
        <f>ROUND(I98*H98,2)</f>
        <v>0</v>
      </c>
      <c r="BL98" s="23" t="s">
        <v>166</v>
      </c>
      <c r="BM98" s="23" t="s">
        <v>191</v>
      </c>
    </row>
    <row r="99" spans="2:65" s="1" customFormat="1" ht="13.5">
      <c r="B99" s="40"/>
      <c r="C99" s="62"/>
      <c r="D99" s="203" t="s">
        <v>167</v>
      </c>
      <c r="E99" s="62"/>
      <c r="F99" s="204" t="s">
        <v>502</v>
      </c>
      <c r="G99" s="62"/>
      <c r="H99" s="62"/>
      <c r="I99" s="162"/>
      <c r="J99" s="62"/>
      <c r="K99" s="62"/>
      <c r="L99" s="60"/>
      <c r="M99" s="205"/>
      <c r="N99" s="41"/>
      <c r="O99" s="41"/>
      <c r="P99" s="41"/>
      <c r="Q99" s="41"/>
      <c r="R99" s="41"/>
      <c r="S99" s="41"/>
      <c r="T99" s="77"/>
      <c r="AT99" s="23" t="s">
        <v>167</v>
      </c>
      <c r="AU99" s="23" t="s">
        <v>82</v>
      </c>
    </row>
    <row r="100" spans="2:65" s="1" customFormat="1" ht="16.5" customHeight="1">
      <c r="B100" s="40"/>
      <c r="C100" s="228" t="s">
        <v>176</v>
      </c>
      <c r="D100" s="228" t="s">
        <v>232</v>
      </c>
      <c r="E100" s="229" t="s">
        <v>503</v>
      </c>
      <c r="F100" s="230" t="s">
        <v>504</v>
      </c>
      <c r="G100" s="231" t="s">
        <v>235</v>
      </c>
      <c r="H100" s="232">
        <v>234.9</v>
      </c>
      <c r="I100" s="233"/>
      <c r="J100" s="234">
        <f>ROUND(I100*H100,2)</f>
        <v>0</v>
      </c>
      <c r="K100" s="230" t="s">
        <v>21</v>
      </c>
      <c r="L100" s="235"/>
      <c r="M100" s="236" t="s">
        <v>21</v>
      </c>
      <c r="N100" s="237" t="s">
        <v>43</v>
      </c>
      <c r="O100" s="41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3" t="s">
        <v>176</v>
      </c>
      <c r="AT100" s="23" t="s">
        <v>232</v>
      </c>
      <c r="AU100" s="23" t="s">
        <v>82</v>
      </c>
      <c r="AY100" s="23" t="s">
        <v>160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3" t="s">
        <v>80</v>
      </c>
      <c r="BK100" s="202">
        <f>ROUND(I100*H100,2)</f>
        <v>0</v>
      </c>
      <c r="BL100" s="23" t="s">
        <v>166</v>
      </c>
      <c r="BM100" s="23" t="s">
        <v>195</v>
      </c>
    </row>
    <row r="101" spans="2:65" s="1" customFormat="1" ht="13.5">
      <c r="B101" s="40"/>
      <c r="C101" s="62"/>
      <c r="D101" s="203" t="s">
        <v>167</v>
      </c>
      <c r="E101" s="62"/>
      <c r="F101" s="204" t="s">
        <v>504</v>
      </c>
      <c r="G101" s="62"/>
      <c r="H101" s="62"/>
      <c r="I101" s="162"/>
      <c r="J101" s="62"/>
      <c r="K101" s="62"/>
      <c r="L101" s="60"/>
      <c r="M101" s="205"/>
      <c r="N101" s="41"/>
      <c r="O101" s="41"/>
      <c r="P101" s="41"/>
      <c r="Q101" s="41"/>
      <c r="R101" s="41"/>
      <c r="S101" s="41"/>
      <c r="T101" s="77"/>
      <c r="AT101" s="23" t="s">
        <v>167</v>
      </c>
      <c r="AU101" s="23" t="s">
        <v>82</v>
      </c>
    </row>
    <row r="102" spans="2:65" s="11" customFormat="1" ht="13.5">
      <c r="B102" s="206"/>
      <c r="C102" s="207"/>
      <c r="D102" s="203" t="s">
        <v>177</v>
      </c>
      <c r="E102" s="208" t="s">
        <v>21</v>
      </c>
      <c r="F102" s="209" t="s">
        <v>1105</v>
      </c>
      <c r="G102" s="207"/>
      <c r="H102" s="210">
        <v>234.9</v>
      </c>
      <c r="I102" s="211"/>
      <c r="J102" s="207"/>
      <c r="K102" s="207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177</v>
      </c>
      <c r="AU102" s="216" t="s">
        <v>82</v>
      </c>
      <c r="AV102" s="11" t="s">
        <v>82</v>
      </c>
      <c r="AW102" s="11" t="s">
        <v>35</v>
      </c>
      <c r="AX102" s="11" t="s">
        <v>72</v>
      </c>
      <c r="AY102" s="216" t="s">
        <v>160</v>
      </c>
    </row>
    <row r="103" spans="2:65" s="12" customFormat="1" ht="13.5">
      <c r="B103" s="217"/>
      <c r="C103" s="218"/>
      <c r="D103" s="203" t="s">
        <v>177</v>
      </c>
      <c r="E103" s="219" t="s">
        <v>21</v>
      </c>
      <c r="F103" s="220" t="s">
        <v>179</v>
      </c>
      <c r="G103" s="218"/>
      <c r="H103" s="221">
        <v>234.9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177</v>
      </c>
      <c r="AU103" s="227" t="s">
        <v>82</v>
      </c>
      <c r="AV103" s="12" t="s">
        <v>166</v>
      </c>
      <c r="AW103" s="12" t="s">
        <v>35</v>
      </c>
      <c r="AX103" s="12" t="s">
        <v>80</v>
      </c>
      <c r="AY103" s="227" t="s">
        <v>160</v>
      </c>
    </row>
    <row r="104" spans="2:65" s="1" customFormat="1" ht="16.5" customHeight="1">
      <c r="B104" s="40"/>
      <c r="C104" s="228" t="s">
        <v>196</v>
      </c>
      <c r="D104" s="228" t="s">
        <v>232</v>
      </c>
      <c r="E104" s="229" t="s">
        <v>506</v>
      </c>
      <c r="F104" s="230" t="s">
        <v>507</v>
      </c>
      <c r="G104" s="231" t="s">
        <v>165</v>
      </c>
      <c r="H104" s="232">
        <v>3758.4</v>
      </c>
      <c r="I104" s="233"/>
      <c r="J104" s="234">
        <f>ROUND(I104*H104,2)</f>
        <v>0</v>
      </c>
      <c r="K104" s="230" t="s">
        <v>21</v>
      </c>
      <c r="L104" s="235"/>
      <c r="M104" s="236" t="s">
        <v>21</v>
      </c>
      <c r="N104" s="237" t="s">
        <v>43</v>
      </c>
      <c r="O104" s="41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3" t="s">
        <v>176</v>
      </c>
      <c r="AT104" s="23" t="s">
        <v>232</v>
      </c>
      <c r="AU104" s="23" t="s">
        <v>82</v>
      </c>
      <c r="AY104" s="23" t="s">
        <v>160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3" t="s">
        <v>80</v>
      </c>
      <c r="BK104" s="202">
        <f>ROUND(I104*H104,2)</f>
        <v>0</v>
      </c>
      <c r="BL104" s="23" t="s">
        <v>166</v>
      </c>
      <c r="BM104" s="23" t="s">
        <v>200</v>
      </c>
    </row>
    <row r="105" spans="2:65" s="1" customFormat="1" ht="13.5">
      <c r="B105" s="40"/>
      <c r="C105" s="62"/>
      <c r="D105" s="203" t="s">
        <v>167</v>
      </c>
      <c r="E105" s="62"/>
      <c r="F105" s="204" t="s">
        <v>507</v>
      </c>
      <c r="G105" s="62"/>
      <c r="H105" s="62"/>
      <c r="I105" s="162"/>
      <c r="J105" s="62"/>
      <c r="K105" s="62"/>
      <c r="L105" s="60"/>
      <c r="M105" s="205"/>
      <c r="N105" s="41"/>
      <c r="O105" s="41"/>
      <c r="P105" s="41"/>
      <c r="Q105" s="41"/>
      <c r="R105" s="41"/>
      <c r="S105" s="41"/>
      <c r="T105" s="77"/>
      <c r="AT105" s="23" t="s">
        <v>167</v>
      </c>
      <c r="AU105" s="23" t="s">
        <v>82</v>
      </c>
    </row>
    <row r="106" spans="2:65" s="1" customFormat="1" ht="16.5" customHeight="1">
      <c r="B106" s="40"/>
      <c r="C106" s="191" t="s">
        <v>183</v>
      </c>
      <c r="D106" s="191" t="s">
        <v>162</v>
      </c>
      <c r="E106" s="192" t="s">
        <v>244</v>
      </c>
      <c r="F106" s="193" t="s">
        <v>245</v>
      </c>
      <c r="G106" s="194" t="s">
        <v>165</v>
      </c>
      <c r="H106" s="195">
        <v>4900</v>
      </c>
      <c r="I106" s="196"/>
      <c r="J106" s="197">
        <f>ROUND(I106*H106,2)</f>
        <v>0</v>
      </c>
      <c r="K106" s="193" t="s">
        <v>21</v>
      </c>
      <c r="L106" s="60"/>
      <c r="M106" s="198" t="s">
        <v>21</v>
      </c>
      <c r="N106" s="199" t="s">
        <v>43</v>
      </c>
      <c r="O106" s="41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AR106" s="23" t="s">
        <v>166</v>
      </c>
      <c r="AT106" s="23" t="s">
        <v>162</v>
      </c>
      <c r="AU106" s="23" t="s">
        <v>82</v>
      </c>
      <c r="AY106" s="23" t="s">
        <v>160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3" t="s">
        <v>80</v>
      </c>
      <c r="BK106" s="202">
        <f>ROUND(I106*H106,2)</f>
        <v>0</v>
      </c>
      <c r="BL106" s="23" t="s">
        <v>166</v>
      </c>
      <c r="BM106" s="23" t="s">
        <v>204</v>
      </c>
    </row>
    <row r="107" spans="2:65" s="1" customFormat="1" ht="13.5">
      <c r="B107" s="40"/>
      <c r="C107" s="62"/>
      <c r="D107" s="203" t="s">
        <v>167</v>
      </c>
      <c r="E107" s="62"/>
      <c r="F107" s="204" t="s">
        <v>245</v>
      </c>
      <c r="G107" s="62"/>
      <c r="H107" s="62"/>
      <c r="I107" s="162"/>
      <c r="J107" s="62"/>
      <c r="K107" s="62"/>
      <c r="L107" s="60"/>
      <c r="M107" s="205"/>
      <c r="N107" s="41"/>
      <c r="O107" s="41"/>
      <c r="P107" s="41"/>
      <c r="Q107" s="41"/>
      <c r="R107" s="41"/>
      <c r="S107" s="41"/>
      <c r="T107" s="77"/>
      <c r="AT107" s="23" t="s">
        <v>167</v>
      </c>
      <c r="AU107" s="23" t="s">
        <v>82</v>
      </c>
    </row>
    <row r="108" spans="2:65" s="11" customFormat="1" ht="13.5">
      <c r="B108" s="206"/>
      <c r="C108" s="207"/>
      <c r="D108" s="203" t="s">
        <v>177</v>
      </c>
      <c r="E108" s="208" t="s">
        <v>21</v>
      </c>
      <c r="F108" s="209" t="s">
        <v>1106</v>
      </c>
      <c r="G108" s="207"/>
      <c r="H108" s="210">
        <v>4900</v>
      </c>
      <c r="I108" s="211"/>
      <c r="J108" s="207"/>
      <c r="K108" s="207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177</v>
      </c>
      <c r="AU108" s="216" t="s">
        <v>82</v>
      </c>
      <c r="AV108" s="11" t="s">
        <v>82</v>
      </c>
      <c r="AW108" s="11" t="s">
        <v>35</v>
      </c>
      <c r="AX108" s="11" t="s">
        <v>72</v>
      </c>
      <c r="AY108" s="216" t="s">
        <v>160</v>
      </c>
    </row>
    <row r="109" spans="2:65" s="12" customFormat="1" ht="13.5">
      <c r="B109" s="217"/>
      <c r="C109" s="218"/>
      <c r="D109" s="203" t="s">
        <v>177</v>
      </c>
      <c r="E109" s="219" t="s">
        <v>21</v>
      </c>
      <c r="F109" s="220" t="s">
        <v>179</v>
      </c>
      <c r="G109" s="218"/>
      <c r="H109" s="221">
        <v>4900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177</v>
      </c>
      <c r="AU109" s="227" t="s">
        <v>82</v>
      </c>
      <c r="AV109" s="12" t="s">
        <v>166</v>
      </c>
      <c r="AW109" s="12" t="s">
        <v>35</v>
      </c>
      <c r="AX109" s="12" t="s">
        <v>80</v>
      </c>
      <c r="AY109" s="227" t="s">
        <v>160</v>
      </c>
    </row>
    <row r="110" spans="2:65" s="1" customFormat="1" ht="16.5" customHeight="1">
      <c r="B110" s="40"/>
      <c r="C110" s="191" t="s">
        <v>206</v>
      </c>
      <c r="D110" s="191" t="s">
        <v>162</v>
      </c>
      <c r="E110" s="192" t="s">
        <v>1107</v>
      </c>
      <c r="F110" s="193" t="s">
        <v>1108</v>
      </c>
      <c r="G110" s="194" t="s">
        <v>165</v>
      </c>
      <c r="H110" s="195">
        <v>160</v>
      </c>
      <c r="I110" s="196"/>
      <c r="J110" s="197">
        <f>ROUND(I110*H110,2)</f>
        <v>0</v>
      </c>
      <c r="K110" s="193" t="s">
        <v>21</v>
      </c>
      <c r="L110" s="60"/>
      <c r="M110" s="198" t="s">
        <v>21</v>
      </c>
      <c r="N110" s="199" t="s">
        <v>43</v>
      </c>
      <c r="O110" s="41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AR110" s="23" t="s">
        <v>166</v>
      </c>
      <c r="AT110" s="23" t="s">
        <v>162</v>
      </c>
      <c r="AU110" s="23" t="s">
        <v>82</v>
      </c>
      <c r="AY110" s="23" t="s">
        <v>160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3" t="s">
        <v>80</v>
      </c>
      <c r="BK110" s="202">
        <f>ROUND(I110*H110,2)</f>
        <v>0</v>
      </c>
      <c r="BL110" s="23" t="s">
        <v>166</v>
      </c>
      <c r="BM110" s="23" t="s">
        <v>209</v>
      </c>
    </row>
    <row r="111" spans="2:65" s="1" customFormat="1" ht="13.5">
      <c r="B111" s="40"/>
      <c r="C111" s="62"/>
      <c r="D111" s="203" t="s">
        <v>167</v>
      </c>
      <c r="E111" s="62"/>
      <c r="F111" s="204" t="s">
        <v>1108</v>
      </c>
      <c r="G111" s="62"/>
      <c r="H111" s="62"/>
      <c r="I111" s="162"/>
      <c r="J111" s="62"/>
      <c r="K111" s="62"/>
      <c r="L111" s="60"/>
      <c r="M111" s="205"/>
      <c r="N111" s="41"/>
      <c r="O111" s="41"/>
      <c r="P111" s="41"/>
      <c r="Q111" s="41"/>
      <c r="R111" s="41"/>
      <c r="S111" s="41"/>
      <c r="T111" s="77"/>
      <c r="AT111" s="23" t="s">
        <v>167</v>
      </c>
      <c r="AU111" s="23" t="s">
        <v>82</v>
      </c>
    </row>
    <row r="112" spans="2:65" s="1" customFormat="1" ht="16.5" customHeight="1">
      <c r="B112" s="40"/>
      <c r="C112" s="191" t="s">
        <v>187</v>
      </c>
      <c r="D112" s="191" t="s">
        <v>162</v>
      </c>
      <c r="E112" s="192" t="s">
        <v>1109</v>
      </c>
      <c r="F112" s="193" t="s">
        <v>1110</v>
      </c>
      <c r="G112" s="194" t="s">
        <v>165</v>
      </c>
      <c r="H112" s="195">
        <v>160</v>
      </c>
      <c r="I112" s="196"/>
      <c r="J112" s="197">
        <f>ROUND(I112*H112,2)</f>
        <v>0</v>
      </c>
      <c r="K112" s="193" t="s">
        <v>21</v>
      </c>
      <c r="L112" s="60"/>
      <c r="M112" s="198" t="s">
        <v>21</v>
      </c>
      <c r="N112" s="199" t="s">
        <v>43</v>
      </c>
      <c r="O112" s="41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AR112" s="23" t="s">
        <v>166</v>
      </c>
      <c r="AT112" s="23" t="s">
        <v>162</v>
      </c>
      <c r="AU112" s="23" t="s">
        <v>82</v>
      </c>
      <c r="AY112" s="23" t="s">
        <v>160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3" t="s">
        <v>80</v>
      </c>
      <c r="BK112" s="202">
        <f>ROUND(I112*H112,2)</f>
        <v>0</v>
      </c>
      <c r="BL112" s="23" t="s">
        <v>166</v>
      </c>
      <c r="BM112" s="23" t="s">
        <v>212</v>
      </c>
    </row>
    <row r="113" spans="2:65" s="1" customFormat="1" ht="13.5">
      <c r="B113" s="40"/>
      <c r="C113" s="62"/>
      <c r="D113" s="203" t="s">
        <v>167</v>
      </c>
      <c r="E113" s="62"/>
      <c r="F113" s="204" t="s">
        <v>1110</v>
      </c>
      <c r="G113" s="62"/>
      <c r="H113" s="62"/>
      <c r="I113" s="162"/>
      <c r="J113" s="62"/>
      <c r="K113" s="62"/>
      <c r="L113" s="60"/>
      <c r="M113" s="205"/>
      <c r="N113" s="41"/>
      <c r="O113" s="41"/>
      <c r="P113" s="41"/>
      <c r="Q113" s="41"/>
      <c r="R113" s="41"/>
      <c r="S113" s="41"/>
      <c r="T113" s="77"/>
      <c r="AT113" s="23" t="s">
        <v>167</v>
      </c>
      <c r="AU113" s="23" t="s">
        <v>82</v>
      </c>
    </row>
    <row r="114" spans="2:65" s="1" customFormat="1" ht="25.5" customHeight="1">
      <c r="B114" s="40"/>
      <c r="C114" s="191" t="s">
        <v>213</v>
      </c>
      <c r="D114" s="191" t="s">
        <v>162</v>
      </c>
      <c r="E114" s="192" t="s">
        <v>516</v>
      </c>
      <c r="F114" s="193" t="s">
        <v>517</v>
      </c>
      <c r="G114" s="194" t="s">
        <v>165</v>
      </c>
      <c r="H114" s="195">
        <v>2450</v>
      </c>
      <c r="I114" s="196"/>
      <c r="J114" s="197">
        <f>ROUND(I114*H114,2)</f>
        <v>0</v>
      </c>
      <c r="K114" s="193" t="s">
        <v>21</v>
      </c>
      <c r="L114" s="60"/>
      <c r="M114" s="198" t="s">
        <v>21</v>
      </c>
      <c r="N114" s="199" t="s">
        <v>43</v>
      </c>
      <c r="O114" s="41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3" t="s">
        <v>166</v>
      </c>
      <c r="AT114" s="23" t="s">
        <v>162</v>
      </c>
      <c r="AU114" s="23" t="s">
        <v>82</v>
      </c>
      <c r="AY114" s="23" t="s">
        <v>160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3" t="s">
        <v>80</v>
      </c>
      <c r="BK114" s="202">
        <f>ROUND(I114*H114,2)</f>
        <v>0</v>
      </c>
      <c r="BL114" s="23" t="s">
        <v>166</v>
      </c>
      <c r="BM114" s="23" t="s">
        <v>216</v>
      </c>
    </row>
    <row r="115" spans="2:65" s="1" customFormat="1" ht="13.5">
      <c r="B115" s="40"/>
      <c r="C115" s="62"/>
      <c r="D115" s="203" t="s">
        <v>167</v>
      </c>
      <c r="E115" s="62"/>
      <c r="F115" s="204" t="s">
        <v>517</v>
      </c>
      <c r="G115" s="62"/>
      <c r="H115" s="62"/>
      <c r="I115" s="162"/>
      <c r="J115" s="62"/>
      <c r="K115" s="62"/>
      <c r="L115" s="60"/>
      <c r="M115" s="205"/>
      <c r="N115" s="41"/>
      <c r="O115" s="41"/>
      <c r="P115" s="41"/>
      <c r="Q115" s="41"/>
      <c r="R115" s="41"/>
      <c r="S115" s="41"/>
      <c r="T115" s="77"/>
      <c r="AT115" s="23" t="s">
        <v>167</v>
      </c>
      <c r="AU115" s="23" t="s">
        <v>82</v>
      </c>
    </row>
    <row r="116" spans="2:65" s="1" customFormat="1" ht="25.5" customHeight="1">
      <c r="B116" s="40"/>
      <c r="C116" s="191" t="s">
        <v>191</v>
      </c>
      <c r="D116" s="191" t="s">
        <v>162</v>
      </c>
      <c r="E116" s="192" t="s">
        <v>518</v>
      </c>
      <c r="F116" s="193" t="s">
        <v>519</v>
      </c>
      <c r="G116" s="194" t="s">
        <v>165</v>
      </c>
      <c r="H116" s="195">
        <v>2450</v>
      </c>
      <c r="I116" s="196"/>
      <c r="J116" s="197">
        <f>ROUND(I116*H116,2)</f>
        <v>0</v>
      </c>
      <c r="K116" s="193" t="s">
        <v>21</v>
      </c>
      <c r="L116" s="60"/>
      <c r="M116" s="198" t="s">
        <v>21</v>
      </c>
      <c r="N116" s="199" t="s">
        <v>43</v>
      </c>
      <c r="O116" s="41"/>
      <c r="P116" s="200">
        <f>O116*H116</f>
        <v>0</v>
      </c>
      <c r="Q116" s="200">
        <v>0</v>
      </c>
      <c r="R116" s="200">
        <f>Q116*H116</f>
        <v>0</v>
      </c>
      <c r="S116" s="200">
        <v>0</v>
      </c>
      <c r="T116" s="201">
        <f>S116*H116</f>
        <v>0</v>
      </c>
      <c r="AR116" s="23" t="s">
        <v>166</v>
      </c>
      <c r="AT116" s="23" t="s">
        <v>162</v>
      </c>
      <c r="AU116" s="23" t="s">
        <v>82</v>
      </c>
      <c r="AY116" s="23" t="s">
        <v>160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3" t="s">
        <v>80</v>
      </c>
      <c r="BK116" s="202">
        <f>ROUND(I116*H116,2)</f>
        <v>0</v>
      </c>
      <c r="BL116" s="23" t="s">
        <v>166</v>
      </c>
      <c r="BM116" s="23" t="s">
        <v>220</v>
      </c>
    </row>
    <row r="117" spans="2:65" s="1" customFormat="1" ht="13.5">
      <c r="B117" s="40"/>
      <c r="C117" s="62"/>
      <c r="D117" s="203" t="s">
        <v>167</v>
      </c>
      <c r="E117" s="62"/>
      <c r="F117" s="204" t="s">
        <v>519</v>
      </c>
      <c r="G117" s="62"/>
      <c r="H117" s="62"/>
      <c r="I117" s="162"/>
      <c r="J117" s="62"/>
      <c r="K117" s="62"/>
      <c r="L117" s="60"/>
      <c r="M117" s="205"/>
      <c r="N117" s="41"/>
      <c r="O117" s="41"/>
      <c r="P117" s="41"/>
      <c r="Q117" s="41"/>
      <c r="R117" s="41"/>
      <c r="S117" s="41"/>
      <c r="T117" s="77"/>
      <c r="AT117" s="23" t="s">
        <v>167</v>
      </c>
      <c r="AU117" s="23" t="s">
        <v>82</v>
      </c>
    </row>
    <row r="118" spans="2:65" s="1" customFormat="1" ht="16.5" customHeight="1">
      <c r="B118" s="40"/>
      <c r="C118" s="191" t="s">
        <v>10</v>
      </c>
      <c r="D118" s="191" t="s">
        <v>162</v>
      </c>
      <c r="E118" s="192" t="s">
        <v>522</v>
      </c>
      <c r="F118" s="193" t="s">
        <v>523</v>
      </c>
      <c r="G118" s="194" t="s">
        <v>165</v>
      </c>
      <c r="H118" s="195">
        <v>2450</v>
      </c>
      <c r="I118" s="196"/>
      <c r="J118" s="197">
        <f>ROUND(I118*H118,2)</f>
        <v>0</v>
      </c>
      <c r="K118" s="193" t="s">
        <v>21</v>
      </c>
      <c r="L118" s="60"/>
      <c r="M118" s="198" t="s">
        <v>21</v>
      </c>
      <c r="N118" s="199" t="s">
        <v>43</v>
      </c>
      <c r="O118" s="41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AR118" s="23" t="s">
        <v>166</v>
      </c>
      <c r="AT118" s="23" t="s">
        <v>162</v>
      </c>
      <c r="AU118" s="23" t="s">
        <v>82</v>
      </c>
      <c r="AY118" s="23" t="s">
        <v>160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3" t="s">
        <v>80</v>
      </c>
      <c r="BK118" s="202">
        <f>ROUND(I118*H118,2)</f>
        <v>0</v>
      </c>
      <c r="BL118" s="23" t="s">
        <v>166</v>
      </c>
      <c r="BM118" s="23" t="s">
        <v>223</v>
      </c>
    </row>
    <row r="119" spans="2:65" s="1" customFormat="1" ht="13.5">
      <c r="B119" s="40"/>
      <c r="C119" s="62"/>
      <c r="D119" s="203" t="s">
        <v>167</v>
      </c>
      <c r="E119" s="62"/>
      <c r="F119" s="204" t="s">
        <v>523</v>
      </c>
      <c r="G119" s="62"/>
      <c r="H119" s="62"/>
      <c r="I119" s="162"/>
      <c r="J119" s="62"/>
      <c r="K119" s="62"/>
      <c r="L119" s="60"/>
      <c r="M119" s="205"/>
      <c r="N119" s="41"/>
      <c r="O119" s="41"/>
      <c r="P119" s="41"/>
      <c r="Q119" s="41"/>
      <c r="R119" s="41"/>
      <c r="S119" s="41"/>
      <c r="T119" s="77"/>
      <c r="AT119" s="23" t="s">
        <v>167</v>
      </c>
      <c r="AU119" s="23" t="s">
        <v>82</v>
      </c>
    </row>
    <row r="120" spans="2:65" s="1" customFormat="1" ht="16.5" customHeight="1">
      <c r="B120" s="40"/>
      <c r="C120" s="191" t="s">
        <v>195</v>
      </c>
      <c r="D120" s="191" t="s">
        <v>162</v>
      </c>
      <c r="E120" s="192" t="s">
        <v>525</v>
      </c>
      <c r="F120" s="193" t="s">
        <v>526</v>
      </c>
      <c r="G120" s="194" t="s">
        <v>165</v>
      </c>
      <c r="H120" s="195">
        <v>4900</v>
      </c>
      <c r="I120" s="196"/>
      <c r="J120" s="197">
        <f>ROUND(I120*H120,2)</f>
        <v>0</v>
      </c>
      <c r="K120" s="193" t="s">
        <v>21</v>
      </c>
      <c r="L120" s="60"/>
      <c r="M120" s="198" t="s">
        <v>21</v>
      </c>
      <c r="N120" s="199" t="s">
        <v>43</v>
      </c>
      <c r="O120" s="41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3" t="s">
        <v>166</v>
      </c>
      <c r="AT120" s="23" t="s">
        <v>162</v>
      </c>
      <c r="AU120" s="23" t="s">
        <v>82</v>
      </c>
      <c r="AY120" s="23" t="s">
        <v>160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3" t="s">
        <v>80</v>
      </c>
      <c r="BK120" s="202">
        <f>ROUND(I120*H120,2)</f>
        <v>0</v>
      </c>
      <c r="BL120" s="23" t="s">
        <v>166</v>
      </c>
      <c r="BM120" s="23" t="s">
        <v>226</v>
      </c>
    </row>
    <row r="121" spans="2:65" s="1" customFormat="1" ht="13.5">
      <c r="B121" s="40"/>
      <c r="C121" s="62"/>
      <c r="D121" s="203" t="s">
        <v>167</v>
      </c>
      <c r="E121" s="62"/>
      <c r="F121" s="204" t="s">
        <v>526</v>
      </c>
      <c r="G121" s="62"/>
      <c r="H121" s="62"/>
      <c r="I121" s="162"/>
      <c r="J121" s="62"/>
      <c r="K121" s="62"/>
      <c r="L121" s="60"/>
      <c r="M121" s="205"/>
      <c r="N121" s="41"/>
      <c r="O121" s="41"/>
      <c r="P121" s="41"/>
      <c r="Q121" s="41"/>
      <c r="R121" s="41"/>
      <c r="S121" s="41"/>
      <c r="T121" s="77"/>
      <c r="AT121" s="23" t="s">
        <v>167</v>
      </c>
      <c r="AU121" s="23" t="s">
        <v>82</v>
      </c>
    </row>
    <row r="122" spans="2:65" s="11" customFormat="1" ht="13.5">
      <c r="B122" s="206"/>
      <c r="C122" s="207"/>
      <c r="D122" s="203" t="s">
        <v>177</v>
      </c>
      <c r="E122" s="208" t="s">
        <v>21</v>
      </c>
      <c r="F122" s="209" t="s">
        <v>1106</v>
      </c>
      <c r="G122" s="207"/>
      <c r="H122" s="210">
        <v>4900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177</v>
      </c>
      <c r="AU122" s="216" t="s">
        <v>82</v>
      </c>
      <c r="AV122" s="11" t="s">
        <v>82</v>
      </c>
      <c r="AW122" s="11" t="s">
        <v>35</v>
      </c>
      <c r="AX122" s="11" t="s">
        <v>72</v>
      </c>
      <c r="AY122" s="216" t="s">
        <v>160</v>
      </c>
    </row>
    <row r="123" spans="2:65" s="12" customFormat="1" ht="13.5">
      <c r="B123" s="217"/>
      <c r="C123" s="218"/>
      <c r="D123" s="203" t="s">
        <v>177</v>
      </c>
      <c r="E123" s="219" t="s">
        <v>21</v>
      </c>
      <c r="F123" s="220" t="s">
        <v>179</v>
      </c>
      <c r="G123" s="218"/>
      <c r="H123" s="221">
        <v>4900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177</v>
      </c>
      <c r="AU123" s="227" t="s">
        <v>82</v>
      </c>
      <c r="AV123" s="12" t="s">
        <v>166</v>
      </c>
      <c r="AW123" s="12" t="s">
        <v>35</v>
      </c>
      <c r="AX123" s="12" t="s">
        <v>80</v>
      </c>
      <c r="AY123" s="227" t="s">
        <v>160</v>
      </c>
    </row>
    <row r="124" spans="2:65" s="1" customFormat="1" ht="25.5" customHeight="1">
      <c r="B124" s="40"/>
      <c r="C124" s="191" t="s">
        <v>227</v>
      </c>
      <c r="D124" s="191" t="s">
        <v>162</v>
      </c>
      <c r="E124" s="192" t="s">
        <v>528</v>
      </c>
      <c r="F124" s="193" t="s">
        <v>529</v>
      </c>
      <c r="G124" s="194" t="s">
        <v>165</v>
      </c>
      <c r="H124" s="195">
        <v>2450</v>
      </c>
      <c r="I124" s="196"/>
      <c r="J124" s="197">
        <f>ROUND(I124*H124,2)</f>
        <v>0</v>
      </c>
      <c r="K124" s="193" t="s">
        <v>21</v>
      </c>
      <c r="L124" s="60"/>
      <c r="M124" s="198" t="s">
        <v>21</v>
      </c>
      <c r="N124" s="199" t="s">
        <v>43</v>
      </c>
      <c r="O124" s="41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3" t="s">
        <v>166</v>
      </c>
      <c r="AT124" s="23" t="s">
        <v>162</v>
      </c>
      <c r="AU124" s="23" t="s">
        <v>82</v>
      </c>
      <c r="AY124" s="23" t="s">
        <v>160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3" t="s">
        <v>80</v>
      </c>
      <c r="BK124" s="202">
        <f>ROUND(I124*H124,2)</f>
        <v>0</v>
      </c>
      <c r="BL124" s="23" t="s">
        <v>166</v>
      </c>
      <c r="BM124" s="23" t="s">
        <v>230</v>
      </c>
    </row>
    <row r="125" spans="2:65" s="1" customFormat="1" ht="13.5">
      <c r="B125" s="40"/>
      <c r="C125" s="62"/>
      <c r="D125" s="203" t="s">
        <v>167</v>
      </c>
      <c r="E125" s="62"/>
      <c r="F125" s="204" t="s">
        <v>529</v>
      </c>
      <c r="G125" s="62"/>
      <c r="H125" s="62"/>
      <c r="I125" s="162"/>
      <c r="J125" s="62"/>
      <c r="K125" s="62"/>
      <c r="L125" s="60"/>
      <c r="M125" s="205"/>
      <c r="N125" s="41"/>
      <c r="O125" s="41"/>
      <c r="P125" s="41"/>
      <c r="Q125" s="41"/>
      <c r="R125" s="41"/>
      <c r="S125" s="41"/>
      <c r="T125" s="77"/>
      <c r="AT125" s="23" t="s">
        <v>167</v>
      </c>
      <c r="AU125" s="23" t="s">
        <v>82</v>
      </c>
    </row>
    <row r="126" spans="2:65" s="1" customFormat="1" ht="16.5" customHeight="1">
      <c r="B126" s="40"/>
      <c r="C126" s="191" t="s">
        <v>200</v>
      </c>
      <c r="D126" s="191" t="s">
        <v>162</v>
      </c>
      <c r="E126" s="192" t="s">
        <v>1111</v>
      </c>
      <c r="F126" s="193" t="s">
        <v>1112</v>
      </c>
      <c r="G126" s="194" t="s">
        <v>165</v>
      </c>
      <c r="H126" s="195">
        <v>160</v>
      </c>
      <c r="I126" s="196"/>
      <c r="J126" s="197">
        <f>ROUND(I126*H126,2)</f>
        <v>0</v>
      </c>
      <c r="K126" s="193" t="s">
        <v>21</v>
      </c>
      <c r="L126" s="60"/>
      <c r="M126" s="198" t="s">
        <v>21</v>
      </c>
      <c r="N126" s="199" t="s">
        <v>43</v>
      </c>
      <c r="O126" s="41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AR126" s="23" t="s">
        <v>166</v>
      </c>
      <c r="AT126" s="23" t="s">
        <v>162</v>
      </c>
      <c r="AU126" s="23" t="s">
        <v>82</v>
      </c>
      <c r="AY126" s="23" t="s">
        <v>160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23" t="s">
        <v>80</v>
      </c>
      <c r="BK126" s="202">
        <f>ROUND(I126*H126,2)</f>
        <v>0</v>
      </c>
      <c r="BL126" s="23" t="s">
        <v>166</v>
      </c>
      <c r="BM126" s="23" t="s">
        <v>236</v>
      </c>
    </row>
    <row r="127" spans="2:65" s="1" customFormat="1" ht="13.5">
      <c r="B127" s="40"/>
      <c r="C127" s="62"/>
      <c r="D127" s="203" t="s">
        <v>167</v>
      </c>
      <c r="E127" s="62"/>
      <c r="F127" s="204" t="s">
        <v>1112</v>
      </c>
      <c r="G127" s="62"/>
      <c r="H127" s="62"/>
      <c r="I127" s="162"/>
      <c r="J127" s="62"/>
      <c r="K127" s="62"/>
      <c r="L127" s="60"/>
      <c r="M127" s="205"/>
      <c r="N127" s="41"/>
      <c r="O127" s="41"/>
      <c r="P127" s="41"/>
      <c r="Q127" s="41"/>
      <c r="R127" s="41"/>
      <c r="S127" s="41"/>
      <c r="T127" s="77"/>
      <c r="AT127" s="23" t="s">
        <v>167</v>
      </c>
      <c r="AU127" s="23" t="s">
        <v>82</v>
      </c>
    </row>
    <row r="128" spans="2:65" s="1" customFormat="1" ht="16.5" customHeight="1">
      <c r="B128" s="40"/>
      <c r="C128" s="228" t="s">
        <v>238</v>
      </c>
      <c r="D128" s="228" t="s">
        <v>232</v>
      </c>
      <c r="E128" s="229" t="s">
        <v>1113</v>
      </c>
      <c r="F128" s="230" t="s">
        <v>1114</v>
      </c>
      <c r="G128" s="231" t="s">
        <v>235</v>
      </c>
      <c r="H128" s="232">
        <v>36.521999999999998</v>
      </c>
      <c r="I128" s="233"/>
      <c r="J128" s="234">
        <f>ROUND(I128*H128,2)</f>
        <v>0</v>
      </c>
      <c r="K128" s="230" t="s">
        <v>21</v>
      </c>
      <c r="L128" s="235"/>
      <c r="M128" s="236" t="s">
        <v>21</v>
      </c>
      <c r="N128" s="237" t="s">
        <v>43</v>
      </c>
      <c r="O128" s="41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AR128" s="23" t="s">
        <v>176</v>
      </c>
      <c r="AT128" s="23" t="s">
        <v>232</v>
      </c>
      <c r="AU128" s="23" t="s">
        <v>82</v>
      </c>
      <c r="AY128" s="23" t="s">
        <v>160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3" t="s">
        <v>80</v>
      </c>
      <c r="BK128" s="202">
        <f>ROUND(I128*H128,2)</f>
        <v>0</v>
      </c>
      <c r="BL128" s="23" t="s">
        <v>166</v>
      </c>
      <c r="BM128" s="23" t="s">
        <v>241</v>
      </c>
    </row>
    <row r="129" spans="2:65" s="1" customFormat="1" ht="13.5">
      <c r="B129" s="40"/>
      <c r="C129" s="62"/>
      <c r="D129" s="203" t="s">
        <v>167</v>
      </c>
      <c r="E129" s="62"/>
      <c r="F129" s="204" t="s">
        <v>1114</v>
      </c>
      <c r="G129" s="62"/>
      <c r="H129" s="62"/>
      <c r="I129" s="162"/>
      <c r="J129" s="62"/>
      <c r="K129" s="62"/>
      <c r="L129" s="60"/>
      <c r="M129" s="205"/>
      <c r="N129" s="41"/>
      <c r="O129" s="41"/>
      <c r="P129" s="41"/>
      <c r="Q129" s="41"/>
      <c r="R129" s="41"/>
      <c r="S129" s="41"/>
      <c r="T129" s="77"/>
      <c r="AT129" s="23" t="s">
        <v>167</v>
      </c>
      <c r="AU129" s="23" t="s">
        <v>82</v>
      </c>
    </row>
    <row r="130" spans="2:65" s="11" customFormat="1" ht="13.5">
      <c r="B130" s="206"/>
      <c r="C130" s="207"/>
      <c r="D130" s="203" t="s">
        <v>177</v>
      </c>
      <c r="E130" s="208" t="s">
        <v>21</v>
      </c>
      <c r="F130" s="209" t="s">
        <v>1115</v>
      </c>
      <c r="G130" s="207"/>
      <c r="H130" s="210">
        <v>36.521999999999998</v>
      </c>
      <c r="I130" s="211"/>
      <c r="J130" s="207"/>
      <c r="K130" s="207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177</v>
      </c>
      <c r="AU130" s="216" t="s">
        <v>82</v>
      </c>
      <c r="AV130" s="11" t="s">
        <v>82</v>
      </c>
      <c r="AW130" s="11" t="s">
        <v>35</v>
      </c>
      <c r="AX130" s="11" t="s">
        <v>72</v>
      </c>
      <c r="AY130" s="216" t="s">
        <v>160</v>
      </c>
    </row>
    <row r="131" spans="2:65" s="12" customFormat="1" ht="13.5">
      <c r="B131" s="217"/>
      <c r="C131" s="218"/>
      <c r="D131" s="203" t="s">
        <v>177</v>
      </c>
      <c r="E131" s="219" t="s">
        <v>21</v>
      </c>
      <c r="F131" s="220" t="s">
        <v>179</v>
      </c>
      <c r="G131" s="218"/>
      <c r="H131" s="221">
        <v>36.521999999999998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177</v>
      </c>
      <c r="AU131" s="227" t="s">
        <v>82</v>
      </c>
      <c r="AV131" s="12" t="s">
        <v>166</v>
      </c>
      <c r="AW131" s="12" t="s">
        <v>35</v>
      </c>
      <c r="AX131" s="12" t="s">
        <v>80</v>
      </c>
      <c r="AY131" s="227" t="s">
        <v>160</v>
      </c>
    </row>
    <row r="132" spans="2:65" s="1" customFormat="1" ht="16.5" customHeight="1">
      <c r="B132" s="40"/>
      <c r="C132" s="191" t="s">
        <v>204</v>
      </c>
      <c r="D132" s="191" t="s">
        <v>162</v>
      </c>
      <c r="E132" s="192" t="s">
        <v>1116</v>
      </c>
      <c r="F132" s="193" t="s">
        <v>1117</v>
      </c>
      <c r="G132" s="194" t="s">
        <v>165</v>
      </c>
      <c r="H132" s="195">
        <v>160</v>
      </c>
      <c r="I132" s="196"/>
      <c r="J132" s="197">
        <f>ROUND(I132*H132,2)</f>
        <v>0</v>
      </c>
      <c r="K132" s="193" t="s">
        <v>21</v>
      </c>
      <c r="L132" s="60"/>
      <c r="M132" s="198" t="s">
        <v>21</v>
      </c>
      <c r="N132" s="199" t="s">
        <v>43</v>
      </c>
      <c r="O132" s="4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AR132" s="23" t="s">
        <v>166</v>
      </c>
      <c r="AT132" s="23" t="s">
        <v>162</v>
      </c>
      <c r="AU132" s="23" t="s">
        <v>82</v>
      </c>
      <c r="AY132" s="23" t="s">
        <v>160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3" t="s">
        <v>80</v>
      </c>
      <c r="BK132" s="202">
        <f>ROUND(I132*H132,2)</f>
        <v>0</v>
      </c>
      <c r="BL132" s="23" t="s">
        <v>166</v>
      </c>
      <c r="BM132" s="23" t="s">
        <v>246</v>
      </c>
    </row>
    <row r="133" spans="2:65" s="1" customFormat="1" ht="13.5">
      <c r="B133" s="40"/>
      <c r="C133" s="62"/>
      <c r="D133" s="203" t="s">
        <v>167</v>
      </c>
      <c r="E133" s="62"/>
      <c r="F133" s="204" t="s">
        <v>1117</v>
      </c>
      <c r="G133" s="62"/>
      <c r="H133" s="62"/>
      <c r="I133" s="162"/>
      <c r="J133" s="62"/>
      <c r="K133" s="62"/>
      <c r="L133" s="60"/>
      <c r="M133" s="205"/>
      <c r="N133" s="41"/>
      <c r="O133" s="41"/>
      <c r="P133" s="41"/>
      <c r="Q133" s="41"/>
      <c r="R133" s="41"/>
      <c r="S133" s="41"/>
      <c r="T133" s="77"/>
      <c r="AT133" s="23" t="s">
        <v>167</v>
      </c>
      <c r="AU133" s="23" t="s">
        <v>82</v>
      </c>
    </row>
    <row r="134" spans="2:65" s="10" customFormat="1" ht="29.85" customHeight="1">
      <c r="B134" s="175"/>
      <c r="C134" s="176"/>
      <c r="D134" s="177" t="s">
        <v>71</v>
      </c>
      <c r="E134" s="189" t="s">
        <v>196</v>
      </c>
      <c r="F134" s="189" t="s">
        <v>556</v>
      </c>
      <c r="G134" s="176"/>
      <c r="H134" s="176"/>
      <c r="I134" s="179"/>
      <c r="J134" s="190">
        <f>BK134</f>
        <v>0</v>
      </c>
      <c r="K134" s="176"/>
      <c r="L134" s="181"/>
      <c r="M134" s="182"/>
      <c r="N134" s="183"/>
      <c r="O134" s="183"/>
      <c r="P134" s="184">
        <f>SUM(P135:P162)</f>
        <v>0</v>
      </c>
      <c r="Q134" s="183"/>
      <c r="R134" s="184">
        <f>SUM(R135:R162)</f>
        <v>0</v>
      </c>
      <c r="S134" s="183"/>
      <c r="T134" s="185">
        <f>SUM(T135:T162)</f>
        <v>0</v>
      </c>
      <c r="AR134" s="186" t="s">
        <v>80</v>
      </c>
      <c r="AT134" s="187" t="s">
        <v>71</v>
      </c>
      <c r="AU134" s="187" t="s">
        <v>80</v>
      </c>
      <c r="AY134" s="186" t="s">
        <v>160</v>
      </c>
      <c r="BK134" s="188">
        <f>SUM(BK135:BK162)</f>
        <v>0</v>
      </c>
    </row>
    <row r="135" spans="2:65" s="1" customFormat="1" ht="16.5" customHeight="1">
      <c r="B135" s="40"/>
      <c r="C135" s="191" t="s">
        <v>9</v>
      </c>
      <c r="D135" s="191" t="s">
        <v>162</v>
      </c>
      <c r="E135" s="192" t="s">
        <v>1118</v>
      </c>
      <c r="F135" s="193" t="s">
        <v>1119</v>
      </c>
      <c r="G135" s="194" t="s">
        <v>289</v>
      </c>
      <c r="H135" s="195">
        <v>15</v>
      </c>
      <c r="I135" s="196"/>
      <c r="J135" s="197">
        <f>ROUND(I135*H135,2)</f>
        <v>0</v>
      </c>
      <c r="K135" s="193" t="s">
        <v>21</v>
      </c>
      <c r="L135" s="60"/>
      <c r="M135" s="198" t="s">
        <v>21</v>
      </c>
      <c r="N135" s="199" t="s">
        <v>43</v>
      </c>
      <c r="O135" s="41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AR135" s="23" t="s">
        <v>166</v>
      </c>
      <c r="AT135" s="23" t="s">
        <v>162</v>
      </c>
      <c r="AU135" s="23" t="s">
        <v>82</v>
      </c>
      <c r="AY135" s="23" t="s">
        <v>160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3" t="s">
        <v>80</v>
      </c>
      <c r="BK135" s="202">
        <f>ROUND(I135*H135,2)</f>
        <v>0</v>
      </c>
      <c r="BL135" s="23" t="s">
        <v>166</v>
      </c>
      <c r="BM135" s="23" t="s">
        <v>250</v>
      </c>
    </row>
    <row r="136" spans="2:65" s="1" customFormat="1" ht="13.5">
      <c r="B136" s="40"/>
      <c r="C136" s="62"/>
      <c r="D136" s="203" t="s">
        <v>167</v>
      </c>
      <c r="E136" s="62"/>
      <c r="F136" s="204" t="s">
        <v>1119</v>
      </c>
      <c r="G136" s="62"/>
      <c r="H136" s="62"/>
      <c r="I136" s="162"/>
      <c r="J136" s="62"/>
      <c r="K136" s="62"/>
      <c r="L136" s="60"/>
      <c r="M136" s="205"/>
      <c r="N136" s="41"/>
      <c r="O136" s="41"/>
      <c r="P136" s="41"/>
      <c r="Q136" s="41"/>
      <c r="R136" s="41"/>
      <c r="S136" s="41"/>
      <c r="T136" s="77"/>
      <c r="AT136" s="23" t="s">
        <v>167</v>
      </c>
      <c r="AU136" s="23" t="s">
        <v>82</v>
      </c>
    </row>
    <row r="137" spans="2:65" s="1" customFormat="1" ht="16.5" customHeight="1">
      <c r="B137" s="40"/>
      <c r="C137" s="228" t="s">
        <v>209</v>
      </c>
      <c r="D137" s="228" t="s">
        <v>232</v>
      </c>
      <c r="E137" s="229" t="s">
        <v>1120</v>
      </c>
      <c r="F137" s="230" t="s">
        <v>1121</v>
      </c>
      <c r="G137" s="231" t="s">
        <v>289</v>
      </c>
      <c r="H137" s="232">
        <v>8</v>
      </c>
      <c r="I137" s="233"/>
      <c r="J137" s="234">
        <f>ROUND(I137*H137,2)</f>
        <v>0</v>
      </c>
      <c r="K137" s="230" t="s">
        <v>21</v>
      </c>
      <c r="L137" s="235"/>
      <c r="M137" s="236" t="s">
        <v>21</v>
      </c>
      <c r="N137" s="237" t="s">
        <v>43</v>
      </c>
      <c r="O137" s="41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3" t="s">
        <v>176</v>
      </c>
      <c r="AT137" s="23" t="s">
        <v>232</v>
      </c>
      <c r="AU137" s="23" t="s">
        <v>82</v>
      </c>
      <c r="AY137" s="23" t="s">
        <v>160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3" t="s">
        <v>80</v>
      </c>
      <c r="BK137" s="202">
        <f>ROUND(I137*H137,2)</f>
        <v>0</v>
      </c>
      <c r="BL137" s="23" t="s">
        <v>166</v>
      </c>
      <c r="BM137" s="23" t="s">
        <v>254</v>
      </c>
    </row>
    <row r="138" spans="2:65" s="1" customFormat="1" ht="13.5">
      <c r="B138" s="40"/>
      <c r="C138" s="62"/>
      <c r="D138" s="203" t="s">
        <v>167</v>
      </c>
      <c r="E138" s="62"/>
      <c r="F138" s="204" t="s">
        <v>1121</v>
      </c>
      <c r="G138" s="62"/>
      <c r="H138" s="62"/>
      <c r="I138" s="162"/>
      <c r="J138" s="62"/>
      <c r="K138" s="62"/>
      <c r="L138" s="60"/>
      <c r="M138" s="205"/>
      <c r="N138" s="41"/>
      <c r="O138" s="41"/>
      <c r="P138" s="41"/>
      <c r="Q138" s="41"/>
      <c r="R138" s="41"/>
      <c r="S138" s="41"/>
      <c r="T138" s="77"/>
      <c r="AT138" s="23" t="s">
        <v>167</v>
      </c>
      <c r="AU138" s="23" t="s">
        <v>82</v>
      </c>
    </row>
    <row r="139" spans="2:65" s="1" customFormat="1" ht="25.5" customHeight="1">
      <c r="B139" s="40"/>
      <c r="C139" s="191" t="s">
        <v>256</v>
      </c>
      <c r="D139" s="191" t="s">
        <v>162</v>
      </c>
      <c r="E139" s="192" t="s">
        <v>1122</v>
      </c>
      <c r="F139" s="193" t="s">
        <v>1123</v>
      </c>
      <c r="G139" s="194" t="s">
        <v>289</v>
      </c>
      <c r="H139" s="195">
        <v>10</v>
      </c>
      <c r="I139" s="196"/>
      <c r="J139" s="197">
        <f>ROUND(I139*H139,2)</f>
        <v>0</v>
      </c>
      <c r="K139" s="193" t="s">
        <v>21</v>
      </c>
      <c r="L139" s="60"/>
      <c r="M139" s="198" t="s">
        <v>21</v>
      </c>
      <c r="N139" s="199" t="s">
        <v>43</v>
      </c>
      <c r="O139" s="41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3" t="s">
        <v>166</v>
      </c>
      <c r="AT139" s="23" t="s">
        <v>162</v>
      </c>
      <c r="AU139" s="23" t="s">
        <v>82</v>
      </c>
      <c r="AY139" s="23" t="s">
        <v>160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3" t="s">
        <v>80</v>
      </c>
      <c r="BK139" s="202">
        <f>ROUND(I139*H139,2)</f>
        <v>0</v>
      </c>
      <c r="BL139" s="23" t="s">
        <v>166</v>
      </c>
      <c r="BM139" s="23" t="s">
        <v>259</v>
      </c>
    </row>
    <row r="140" spans="2:65" s="1" customFormat="1" ht="13.5">
      <c r="B140" s="40"/>
      <c r="C140" s="62"/>
      <c r="D140" s="203" t="s">
        <v>167</v>
      </c>
      <c r="E140" s="62"/>
      <c r="F140" s="204" t="s">
        <v>1123</v>
      </c>
      <c r="G140" s="62"/>
      <c r="H140" s="62"/>
      <c r="I140" s="162"/>
      <c r="J140" s="62"/>
      <c r="K140" s="62"/>
      <c r="L140" s="60"/>
      <c r="M140" s="205"/>
      <c r="N140" s="41"/>
      <c r="O140" s="41"/>
      <c r="P140" s="41"/>
      <c r="Q140" s="41"/>
      <c r="R140" s="41"/>
      <c r="S140" s="41"/>
      <c r="T140" s="77"/>
      <c r="AT140" s="23" t="s">
        <v>167</v>
      </c>
      <c r="AU140" s="23" t="s">
        <v>82</v>
      </c>
    </row>
    <row r="141" spans="2:65" s="1" customFormat="1" ht="16.5" customHeight="1">
      <c r="B141" s="40"/>
      <c r="C141" s="228" t="s">
        <v>212</v>
      </c>
      <c r="D141" s="228" t="s">
        <v>232</v>
      </c>
      <c r="E141" s="229" t="s">
        <v>1124</v>
      </c>
      <c r="F141" s="230" t="s">
        <v>1125</v>
      </c>
      <c r="G141" s="231" t="s">
        <v>289</v>
      </c>
      <c r="H141" s="232">
        <v>3</v>
      </c>
      <c r="I141" s="233"/>
      <c r="J141" s="234">
        <f>ROUND(I141*H141,2)</f>
        <v>0</v>
      </c>
      <c r="K141" s="230" t="s">
        <v>21</v>
      </c>
      <c r="L141" s="235"/>
      <c r="M141" s="236" t="s">
        <v>21</v>
      </c>
      <c r="N141" s="237" t="s">
        <v>43</v>
      </c>
      <c r="O141" s="41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AR141" s="23" t="s">
        <v>176</v>
      </c>
      <c r="AT141" s="23" t="s">
        <v>232</v>
      </c>
      <c r="AU141" s="23" t="s">
        <v>82</v>
      </c>
      <c r="AY141" s="23" t="s">
        <v>160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3" t="s">
        <v>80</v>
      </c>
      <c r="BK141" s="202">
        <f>ROUND(I141*H141,2)</f>
        <v>0</v>
      </c>
      <c r="BL141" s="23" t="s">
        <v>166</v>
      </c>
      <c r="BM141" s="23" t="s">
        <v>263</v>
      </c>
    </row>
    <row r="142" spans="2:65" s="1" customFormat="1" ht="13.5">
      <c r="B142" s="40"/>
      <c r="C142" s="62"/>
      <c r="D142" s="203" t="s">
        <v>167</v>
      </c>
      <c r="E142" s="62"/>
      <c r="F142" s="204" t="s">
        <v>1125</v>
      </c>
      <c r="G142" s="62"/>
      <c r="H142" s="62"/>
      <c r="I142" s="162"/>
      <c r="J142" s="62"/>
      <c r="K142" s="62"/>
      <c r="L142" s="60"/>
      <c r="M142" s="205"/>
      <c r="N142" s="41"/>
      <c r="O142" s="41"/>
      <c r="P142" s="41"/>
      <c r="Q142" s="41"/>
      <c r="R142" s="41"/>
      <c r="S142" s="41"/>
      <c r="T142" s="77"/>
      <c r="AT142" s="23" t="s">
        <v>167</v>
      </c>
      <c r="AU142" s="23" t="s">
        <v>82</v>
      </c>
    </row>
    <row r="143" spans="2:65" s="1" customFormat="1" ht="16.5" customHeight="1">
      <c r="B143" s="40"/>
      <c r="C143" s="191" t="s">
        <v>265</v>
      </c>
      <c r="D143" s="191" t="s">
        <v>162</v>
      </c>
      <c r="E143" s="192" t="s">
        <v>302</v>
      </c>
      <c r="F143" s="193" t="s">
        <v>1126</v>
      </c>
      <c r="G143" s="194" t="s">
        <v>165</v>
      </c>
      <c r="H143" s="195">
        <v>91</v>
      </c>
      <c r="I143" s="196"/>
      <c r="J143" s="197">
        <f>ROUND(I143*H143,2)</f>
        <v>0</v>
      </c>
      <c r="K143" s="193" t="s">
        <v>21</v>
      </c>
      <c r="L143" s="60"/>
      <c r="M143" s="198" t="s">
        <v>21</v>
      </c>
      <c r="N143" s="199" t="s">
        <v>43</v>
      </c>
      <c r="O143" s="41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AR143" s="23" t="s">
        <v>166</v>
      </c>
      <c r="AT143" s="23" t="s">
        <v>162</v>
      </c>
      <c r="AU143" s="23" t="s">
        <v>82</v>
      </c>
      <c r="AY143" s="23" t="s">
        <v>160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23" t="s">
        <v>80</v>
      </c>
      <c r="BK143" s="202">
        <f>ROUND(I143*H143,2)</f>
        <v>0</v>
      </c>
      <c r="BL143" s="23" t="s">
        <v>166</v>
      </c>
      <c r="BM143" s="23" t="s">
        <v>268</v>
      </c>
    </row>
    <row r="144" spans="2:65" s="1" customFormat="1" ht="13.5">
      <c r="B144" s="40"/>
      <c r="C144" s="62"/>
      <c r="D144" s="203" t="s">
        <v>167</v>
      </c>
      <c r="E144" s="62"/>
      <c r="F144" s="204" t="s">
        <v>1126</v>
      </c>
      <c r="G144" s="62"/>
      <c r="H144" s="62"/>
      <c r="I144" s="162"/>
      <c r="J144" s="62"/>
      <c r="K144" s="62"/>
      <c r="L144" s="60"/>
      <c r="M144" s="205"/>
      <c r="N144" s="41"/>
      <c r="O144" s="41"/>
      <c r="P144" s="41"/>
      <c r="Q144" s="41"/>
      <c r="R144" s="41"/>
      <c r="S144" s="41"/>
      <c r="T144" s="77"/>
      <c r="AT144" s="23" t="s">
        <v>167</v>
      </c>
      <c r="AU144" s="23" t="s">
        <v>82</v>
      </c>
    </row>
    <row r="145" spans="2:65" s="1" customFormat="1" ht="16.5" customHeight="1">
      <c r="B145" s="40"/>
      <c r="C145" s="191" t="s">
        <v>216</v>
      </c>
      <c r="D145" s="191" t="s">
        <v>162</v>
      </c>
      <c r="E145" s="192" t="s">
        <v>313</v>
      </c>
      <c r="F145" s="193" t="s">
        <v>1127</v>
      </c>
      <c r="G145" s="194" t="s">
        <v>165</v>
      </c>
      <c r="H145" s="195">
        <v>91</v>
      </c>
      <c r="I145" s="196"/>
      <c r="J145" s="197">
        <f>ROUND(I145*H145,2)</f>
        <v>0</v>
      </c>
      <c r="K145" s="193" t="s">
        <v>21</v>
      </c>
      <c r="L145" s="60"/>
      <c r="M145" s="198" t="s">
        <v>21</v>
      </c>
      <c r="N145" s="199" t="s">
        <v>43</v>
      </c>
      <c r="O145" s="41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AR145" s="23" t="s">
        <v>166</v>
      </c>
      <c r="AT145" s="23" t="s">
        <v>162</v>
      </c>
      <c r="AU145" s="23" t="s">
        <v>82</v>
      </c>
      <c r="AY145" s="23" t="s">
        <v>160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3" t="s">
        <v>80</v>
      </c>
      <c r="BK145" s="202">
        <f>ROUND(I145*H145,2)</f>
        <v>0</v>
      </c>
      <c r="BL145" s="23" t="s">
        <v>166</v>
      </c>
      <c r="BM145" s="23" t="s">
        <v>271</v>
      </c>
    </row>
    <row r="146" spans="2:65" s="1" customFormat="1" ht="13.5">
      <c r="B146" s="40"/>
      <c r="C146" s="62"/>
      <c r="D146" s="203" t="s">
        <v>167</v>
      </c>
      <c r="E146" s="62"/>
      <c r="F146" s="204" t="s">
        <v>1127</v>
      </c>
      <c r="G146" s="62"/>
      <c r="H146" s="62"/>
      <c r="I146" s="162"/>
      <c r="J146" s="62"/>
      <c r="K146" s="62"/>
      <c r="L146" s="60"/>
      <c r="M146" s="205"/>
      <c r="N146" s="41"/>
      <c r="O146" s="41"/>
      <c r="P146" s="41"/>
      <c r="Q146" s="41"/>
      <c r="R146" s="41"/>
      <c r="S146" s="41"/>
      <c r="T146" s="77"/>
      <c r="AT146" s="23" t="s">
        <v>167</v>
      </c>
      <c r="AU146" s="23" t="s">
        <v>82</v>
      </c>
    </row>
    <row r="147" spans="2:65" s="1" customFormat="1" ht="25.5" customHeight="1">
      <c r="B147" s="40"/>
      <c r="C147" s="191" t="s">
        <v>273</v>
      </c>
      <c r="D147" s="191" t="s">
        <v>162</v>
      </c>
      <c r="E147" s="192" t="s">
        <v>317</v>
      </c>
      <c r="F147" s="193" t="s">
        <v>318</v>
      </c>
      <c r="G147" s="194" t="s">
        <v>186</v>
      </c>
      <c r="H147" s="195">
        <v>740</v>
      </c>
      <c r="I147" s="196"/>
      <c r="J147" s="197">
        <f>ROUND(I147*H147,2)</f>
        <v>0</v>
      </c>
      <c r="K147" s="193" t="s">
        <v>21</v>
      </c>
      <c r="L147" s="60"/>
      <c r="M147" s="198" t="s">
        <v>21</v>
      </c>
      <c r="N147" s="199" t="s">
        <v>43</v>
      </c>
      <c r="O147" s="41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AR147" s="23" t="s">
        <v>166</v>
      </c>
      <c r="AT147" s="23" t="s">
        <v>162</v>
      </c>
      <c r="AU147" s="23" t="s">
        <v>82</v>
      </c>
      <c r="AY147" s="23" t="s">
        <v>160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23" t="s">
        <v>80</v>
      </c>
      <c r="BK147" s="202">
        <f>ROUND(I147*H147,2)</f>
        <v>0</v>
      </c>
      <c r="BL147" s="23" t="s">
        <v>166</v>
      </c>
      <c r="BM147" s="23" t="s">
        <v>276</v>
      </c>
    </row>
    <row r="148" spans="2:65" s="1" customFormat="1" ht="13.5">
      <c r="B148" s="40"/>
      <c r="C148" s="62"/>
      <c r="D148" s="203" t="s">
        <v>167</v>
      </c>
      <c r="E148" s="62"/>
      <c r="F148" s="204" t="s">
        <v>318</v>
      </c>
      <c r="G148" s="62"/>
      <c r="H148" s="62"/>
      <c r="I148" s="162"/>
      <c r="J148" s="62"/>
      <c r="K148" s="62"/>
      <c r="L148" s="60"/>
      <c r="M148" s="205"/>
      <c r="N148" s="41"/>
      <c r="O148" s="41"/>
      <c r="P148" s="41"/>
      <c r="Q148" s="41"/>
      <c r="R148" s="41"/>
      <c r="S148" s="41"/>
      <c r="T148" s="77"/>
      <c r="AT148" s="23" t="s">
        <v>167</v>
      </c>
      <c r="AU148" s="23" t="s">
        <v>82</v>
      </c>
    </row>
    <row r="149" spans="2:65" s="1" customFormat="1" ht="16.5" customHeight="1">
      <c r="B149" s="40"/>
      <c r="C149" s="228" t="s">
        <v>220</v>
      </c>
      <c r="D149" s="228" t="s">
        <v>232</v>
      </c>
      <c r="E149" s="229" t="s">
        <v>558</v>
      </c>
      <c r="F149" s="230" t="s">
        <v>559</v>
      </c>
      <c r="G149" s="231" t="s">
        <v>289</v>
      </c>
      <c r="H149" s="232">
        <v>740</v>
      </c>
      <c r="I149" s="233"/>
      <c r="J149" s="234">
        <f>ROUND(I149*H149,2)</f>
        <v>0</v>
      </c>
      <c r="K149" s="230" t="s">
        <v>21</v>
      </c>
      <c r="L149" s="235"/>
      <c r="M149" s="236" t="s">
        <v>21</v>
      </c>
      <c r="N149" s="237" t="s">
        <v>43</v>
      </c>
      <c r="O149" s="41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AR149" s="23" t="s">
        <v>176</v>
      </c>
      <c r="AT149" s="23" t="s">
        <v>232</v>
      </c>
      <c r="AU149" s="23" t="s">
        <v>82</v>
      </c>
      <c r="AY149" s="23" t="s">
        <v>160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3" t="s">
        <v>80</v>
      </c>
      <c r="BK149" s="202">
        <f>ROUND(I149*H149,2)</f>
        <v>0</v>
      </c>
      <c r="BL149" s="23" t="s">
        <v>166</v>
      </c>
      <c r="BM149" s="23" t="s">
        <v>280</v>
      </c>
    </row>
    <row r="150" spans="2:65" s="1" customFormat="1" ht="13.5">
      <c r="B150" s="40"/>
      <c r="C150" s="62"/>
      <c r="D150" s="203" t="s">
        <v>167</v>
      </c>
      <c r="E150" s="62"/>
      <c r="F150" s="204" t="s">
        <v>559</v>
      </c>
      <c r="G150" s="62"/>
      <c r="H150" s="62"/>
      <c r="I150" s="162"/>
      <c r="J150" s="62"/>
      <c r="K150" s="62"/>
      <c r="L150" s="60"/>
      <c r="M150" s="205"/>
      <c r="N150" s="41"/>
      <c r="O150" s="41"/>
      <c r="P150" s="41"/>
      <c r="Q150" s="41"/>
      <c r="R150" s="41"/>
      <c r="S150" s="41"/>
      <c r="T150" s="77"/>
      <c r="AT150" s="23" t="s">
        <v>167</v>
      </c>
      <c r="AU150" s="23" t="s">
        <v>82</v>
      </c>
    </row>
    <row r="151" spans="2:65" s="1" customFormat="1" ht="38.25" customHeight="1">
      <c r="B151" s="40"/>
      <c r="C151" s="191" t="s">
        <v>281</v>
      </c>
      <c r="D151" s="191" t="s">
        <v>162</v>
      </c>
      <c r="E151" s="192" t="s">
        <v>565</v>
      </c>
      <c r="F151" s="193" t="s">
        <v>566</v>
      </c>
      <c r="G151" s="194" t="s">
        <v>186</v>
      </c>
      <c r="H151" s="195">
        <v>180</v>
      </c>
      <c r="I151" s="196"/>
      <c r="J151" s="197">
        <f>ROUND(I151*H151,2)</f>
        <v>0</v>
      </c>
      <c r="K151" s="193" t="s">
        <v>21</v>
      </c>
      <c r="L151" s="60"/>
      <c r="M151" s="198" t="s">
        <v>21</v>
      </c>
      <c r="N151" s="199" t="s">
        <v>43</v>
      </c>
      <c r="O151" s="41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AR151" s="23" t="s">
        <v>166</v>
      </c>
      <c r="AT151" s="23" t="s">
        <v>162</v>
      </c>
      <c r="AU151" s="23" t="s">
        <v>82</v>
      </c>
      <c r="AY151" s="23" t="s">
        <v>160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3" t="s">
        <v>80</v>
      </c>
      <c r="BK151" s="202">
        <f>ROUND(I151*H151,2)</f>
        <v>0</v>
      </c>
      <c r="BL151" s="23" t="s">
        <v>166</v>
      </c>
      <c r="BM151" s="23" t="s">
        <v>284</v>
      </c>
    </row>
    <row r="152" spans="2:65" s="1" customFormat="1" ht="27">
      <c r="B152" s="40"/>
      <c r="C152" s="62"/>
      <c r="D152" s="203" t="s">
        <v>167</v>
      </c>
      <c r="E152" s="62"/>
      <c r="F152" s="204" t="s">
        <v>566</v>
      </c>
      <c r="G152" s="62"/>
      <c r="H152" s="62"/>
      <c r="I152" s="162"/>
      <c r="J152" s="62"/>
      <c r="K152" s="62"/>
      <c r="L152" s="60"/>
      <c r="M152" s="205"/>
      <c r="N152" s="41"/>
      <c r="O152" s="41"/>
      <c r="P152" s="41"/>
      <c r="Q152" s="41"/>
      <c r="R152" s="41"/>
      <c r="S152" s="41"/>
      <c r="T152" s="77"/>
      <c r="AT152" s="23" t="s">
        <v>167</v>
      </c>
      <c r="AU152" s="23" t="s">
        <v>82</v>
      </c>
    </row>
    <row r="153" spans="2:65" s="1" customFormat="1" ht="25.5" customHeight="1">
      <c r="B153" s="40"/>
      <c r="C153" s="191" t="s">
        <v>223</v>
      </c>
      <c r="D153" s="191" t="s">
        <v>162</v>
      </c>
      <c r="E153" s="192" t="s">
        <v>567</v>
      </c>
      <c r="F153" s="193" t="s">
        <v>568</v>
      </c>
      <c r="G153" s="194" t="s">
        <v>186</v>
      </c>
      <c r="H153" s="195">
        <v>180</v>
      </c>
      <c r="I153" s="196"/>
      <c r="J153" s="197">
        <f>ROUND(I153*H153,2)</f>
        <v>0</v>
      </c>
      <c r="K153" s="193" t="s">
        <v>21</v>
      </c>
      <c r="L153" s="60"/>
      <c r="M153" s="198" t="s">
        <v>21</v>
      </c>
      <c r="N153" s="199" t="s">
        <v>43</v>
      </c>
      <c r="O153" s="41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AR153" s="23" t="s">
        <v>166</v>
      </c>
      <c r="AT153" s="23" t="s">
        <v>162</v>
      </c>
      <c r="AU153" s="23" t="s">
        <v>82</v>
      </c>
      <c r="AY153" s="23" t="s">
        <v>160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23" t="s">
        <v>80</v>
      </c>
      <c r="BK153" s="202">
        <f>ROUND(I153*H153,2)</f>
        <v>0</v>
      </c>
      <c r="BL153" s="23" t="s">
        <v>166</v>
      </c>
      <c r="BM153" s="23" t="s">
        <v>290</v>
      </c>
    </row>
    <row r="154" spans="2:65" s="1" customFormat="1" ht="27">
      <c r="B154" s="40"/>
      <c r="C154" s="62"/>
      <c r="D154" s="203" t="s">
        <v>167</v>
      </c>
      <c r="E154" s="62"/>
      <c r="F154" s="204" t="s">
        <v>568</v>
      </c>
      <c r="G154" s="62"/>
      <c r="H154" s="62"/>
      <c r="I154" s="162"/>
      <c r="J154" s="62"/>
      <c r="K154" s="62"/>
      <c r="L154" s="60"/>
      <c r="M154" s="205"/>
      <c r="N154" s="41"/>
      <c r="O154" s="41"/>
      <c r="P154" s="41"/>
      <c r="Q154" s="41"/>
      <c r="R154" s="41"/>
      <c r="S154" s="41"/>
      <c r="T154" s="77"/>
      <c r="AT154" s="23" t="s">
        <v>167</v>
      </c>
      <c r="AU154" s="23" t="s">
        <v>82</v>
      </c>
    </row>
    <row r="155" spans="2:65" s="1" customFormat="1" ht="16.5" customHeight="1">
      <c r="B155" s="40"/>
      <c r="C155" s="191" t="s">
        <v>292</v>
      </c>
      <c r="D155" s="191" t="s">
        <v>162</v>
      </c>
      <c r="E155" s="192" t="s">
        <v>569</v>
      </c>
      <c r="F155" s="193" t="s">
        <v>570</v>
      </c>
      <c r="G155" s="194" t="s">
        <v>186</v>
      </c>
      <c r="H155" s="195">
        <v>180</v>
      </c>
      <c r="I155" s="196"/>
      <c r="J155" s="197">
        <f>ROUND(I155*H155,2)</f>
        <v>0</v>
      </c>
      <c r="K155" s="193" t="s">
        <v>21</v>
      </c>
      <c r="L155" s="60"/>
      <c r="M155" s="198" t="s">
        <v>21</v>
      </c>
      <c r="N155" s="199" t="s">
        <v>43</v>
      </c>
      <c r="O155" s="4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AR155" s="23" t="s">
        <v>166</v>
      </c>
      <c r="AT155" s="23" t="s">
        <v>162</v>
      </c>
      <c r="AU155" s="23" t="s">
        <v>82</v>
      </c>
      <c r="AY155" s="23" t="s">
        <v>160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3" t="s">
        <v>80</v>
      </c>
      <c r="BK155" s="202">
        <f>ROUND(I155*H155,2)</f>
        <v>0</v>
      </c>
      <c r="BL155" s="23" t="s">
        <v>166</v>
      </c>
      <c r="BM155" s="23" t="s">
        <v>295</v>
      </c>
    </row>
    <row r="156" spans="2:65" s="1" customFormat="1" ht="13.5">
      <c r="B156" s="40"/>
      <c r="C156" s="62"/>
      <c r="D156" s="203" t="s">
        <v>167</v>
      </c>
      <c r="E156" s="62"/>
      <c r="F156" s="204" t="s">
        <v>570</v>
      </c>
      <c r="G156" s="62"/>
      <c r="H156" s="62"/>
      <c r="I156" s="162"/>
      <c r="J156" s="62"/>
      <c r="K156" s="62"/>
      <c r="L156" s="60"/>
      <c r="M156" s="205"/>
      <c r="N156" s="41"/>
      <c r="O156" s="41"/>
      <c r="P156" s="41"/>
      <c r="Q156" s="41"/>
      <c r="R156" s="41"/>
      <c r="S156" s="41"/>
      <c r="T156" s="77"/>
      <c r="AT156" s="23" t="s">
        <v>167</v>
      </c>
      <c r="AU156" s="23" t="s">
        <v>82</v>
      </c>
    </row>
    <row r="157" spans="2:65" s="1" customFormat="1" ht="25.5" customHeight="1">
      <c r="B157" s="40"/>
      <c r="C157" s="191" t="s">
        <v>226</v>
      </c>
      <c r="D157" s="191" t="s">
        <v>162</v>
      </c>
      <c r="E157" s="192" t="s">
        <v>1128</v>
      </c>
      <c r="F157" s="193" t="s">
        <v>1129</v>
      </c>
      <c r="G157" s="194" t="s">
        <v>289</v>
      </c>
      <c r="H157" s="195">
        <v>1</v>
      </c>
      <c r="I157" s="196"/>
      <c r="J157" s="197">
        <f>ROUND(I157*H157,2)</f>
        <v>0</v>
      </c>
      <c r="K157" s="193" t="s">
        <v>21</v>
      </c>
      <c r="L157" s="60"/>
      <c r="M157" s="198" t="s">
        <v>21</v>
      </c>
      <c r="N157" s="199" t="s">
        <v>43</v>
      </c>
      <c r="O157" s="41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AR157" s="23" t="s">
        <v>166</v>
      </c>
      <c r="AT157" s="23" t="s">
        <v>162</v>
      </c>
      <c r="AU157" s="23" t="s">
        <v>82</v>
      </c>
      <c r="AY157" s="23" t="s">
        <v>160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23" t="s">
        <v>80</v>
      </c>
      <c r="BK157" s="202">
        <f>ROUND(I157*H157,2)</f>
        <v>0</v>
      </c>
      <c r="BL157" s="23" t="s">
        <v>166</v>
      </c>
      <c r="BM157" s="23" t="s">
        <v>299</v>
      </c>
    </row>
    <row r="158" spans="2:65" s="1" customFormat="1" ht="13.5">
      <c r="B158" s="40"/>
      <c r="C158" s="62"/>
      <c r="D158" s="203" t="s">
        <v>167</v>
      </c>
      <c r="E158" s="62"/>
      <c r="F158" s="204" t="s">
        <v>1129</v>
      </c>
      <c r="G158" s="62"/>
      <c r="H158" s="62"/>
      <c r="I158" s="162"/>
      <c r="J158" s="62"/>
      <c r="K158" s="62"/>
      <c r="L158" s="60"/>
      <c r="M158" s="205"/>
      <c r="N158" s="41"/>
      <c r="O158" s="41"/>
      <c r="P158" s="41"/>
      <c r="Q158" s="41"/>
      <c r="R158" s="41"/>
      <c r="S158" s="41"/>
      <c r="T158" s="77"/>
      <c r="AT158" s="23" t="s">
        <v>167</v>
      </c>
      <c r="AU158" s="23" t="s">
        <v>82</v>
      </c>
    </row>
    <row r="159" spans="2:65" s="1" customFormat="1" ht="16.5" customHeight="1">
      <c r="B159" s="40"/>
      <c r="C159" s="191" t="s">
        <v>301</v>
      </c>
      <c r="D159" s="191" t="s">
        <v>162</v>
      </c>
      <c r="E159" s="192" t="s">
        <v>1130</v>
      </c>
      <c r="F159" s="193" t="s">
        <v>1131</v>
      </c>
      <c r="G159" s="194" t="s">
        <v>186</v>
      </c>
      <c r="H159" s="195">
        <v>5.5</v>
      </c>
      <c r="I159" s="196"/>
      <c r="J159" s="197">
        <f>ROUND(I159*H159,2)</f>
        <v>0</v>
      </c>
      <c r="K159" s="193" t="s">
        <v>21</v>
      </c>
      <c r="L159" s="60"/>
      <c r="M159" s="198" t="s">
        <v>21</v>
      </c>
      <c r="N159" s="199" t="s">
        <v>43</v>
      </c>
      <c r="O159" s="41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AR159" s="23" t="s">
        <v>166</v>
      </c>
      <c r="AT159" s="23" t="s">
        <v>162</v>
      </c>
      <c r="AU159" s="23" t="s">
        <v>82</v>
      </c>
      <c r="AY159" s="23" t="s">
        <v>160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23" t="s">
        <v>80</v>
      </c>
      <c r="BK159" s="202">
        <f>ROUND(I159*H159,2)</f>
        <v>0</v>
      </c>
      <c r="BL159" s="23" t="s">
        <v>166</v>
      </c>
      <c r="BM159" s="23" t="s">
        <v>304</v>
      </c>
    </row>
    <row r="160" spans="2:65" s="1" customFormat="1" ht="13.5">
      <c r="B160" s="40"/>
      <c r="C160" s="62"/>
      <c r="D160" s="203" t="s">
        <v>167</v>
      </c>
      <c r="E160" s="62"/>
      <c r="F160" s="204" t="s">
        <v>1131</v>
      </c>
      <c r="G160" s="62"/>
      <c r="H160" s="62"/>
      <c r="I160" s="162"/>
      <c r="J160" s="62"/>
      <c r="K160" s="62"/>
      <c r="L160" s="60"/>
      <c r="M160" s="205"/>
      <c r="N160" s="41"/>
      <c r="O160" s="41"/>
      <c r="P160" s="41"/>
      <c r="Q160" s="41"/>
      <c r="R160" s="41"/>
      <c r="S160" s="41"/>
      <c r="T160" s="77"/>
      <c r="AT160" s="23" t="s">
        <v>167</v>
      </c>
      <c r="AU160" s="23" t="s">
        <v>82</v>
      </c>
    </row>
    <row r="161" spans="2:65" s="1" customFormat="1" ht="16.5" customHeight="1">
      <c r="B161" s="40"/>
      <c r="C161" s="191" t="s">
        <v>230</v>
      </c>
      <c r="D161" s="191" t="s">
        <v>162</v>
      </c>
      <c r="E161" s="192" t="s">
        <v>1132</v>
      </c>
      <c r="F161" s="193" t="s">
        <v>1133</v>
      </c>
      <c r="G161" s="194" t="s">
        <v>21</v>
      </c>
      <c r="H161" s="195">
        <v>5</v>
      </c>
      <c r="I161" s="196"/>
      <c r="J161" s="197">
        <f>ROUND(I161*H161,2)</f>
        <v>0</v>
      </c>
      <c r="K161" s="193" t="s">
        <v>21</v>
      </c>
      <c r="L161" s="60"/>
      <c r="M161" s="198" t="s">
        <v>21</v>
      </c>
      <c r="N161" s="199" t="s">
        <v>43</v>
      </c>
      <c r="O161" s="41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AR161" s="23" t="s">
        <v>166</v>
      </c>
      <c r="AT161" s="23" t="s">
        <v>162</v>
      </c>
      <c r="AU161" s="23" t="s">
        <v>82</v>
      </c>
      <c r="AY161" s="23" t="s">
        <v>160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23" t="s">
        <v>80</v>
      </c>
      <c r="BK161" s="202">
        <f>ROUND(I161*H161,2)</f>
        <v>0</v>
      </c>
      <c r="BL161" s="23" t="s">
        <v>166</v>
      </c>
      <c r="BM161" s="23" t="s">
        <v>308</v>
      </c>
    </row>
    <row r="162" spans="2:65" s="1" customFormat="1" ht="13.5">
      <c r="B162" s="40"/>
      <c r="C162" s="62"/>
      <c r="D162" s="203" t="s">
        <v>167</v>
      </c>
      <c r="E162" s="62"/>
      <c r="F162" s="204" t="s">
        <v>1133</v>
      </c>
      <c r="G162" s="62"/>
      <c r="H162" s="62"/>
      <c r="I162" s="162"/>
      <c r="J162" s="62"/>
      <c r="K162" s="62"/>
      <c r="L162" s="60"/>
      <c r="M162" s="244"/>
      <c r="N162" s="245"/>
      <c r="O162" s="245"/>
      <c r="P162" s="245"/>
      <c r="Q162" s="245"/>
      <c r="R162" s="245"/>
      <c r="S162" s="245"/>
      <c r="T162" s="246"/>
      <c r="AT162" s="23" t="s">
        <v>167</v>
      </c>
      <c r="AU162" s="23" t="s">
        <v>82</v>
      </c>
    </row>
    <row r="163" spans="2:65" s="1" customFormat="1" ht="6.95" customHeight="1">
      <c r="B163" s="55"/>
      <c r="C163" s="56"/>
      <c r="D163" s="56"/>
      <c r="E163" s="56"/>
      <c r="F163" s="56"/>
      <c r="G163" s="56"/>
      <c r="H163" s="56"/>
      <c r="I163" s="138"/>
      <c r="J163" s="56"/>
      <c r="K163" s="56"/>
      <c r="L163" s="60"/>
    </row>
  </sheetData>
  <sheetProtection algorithmName="SHA-512" hashValue="l0R74Go9jPn+aplI63q7mfm89G8CukwjhjbT1QJrV/yBkIqdl1ZX4xPIjMERl5ajTbXcd2pf8k4aVTO1T7kELg==" saltValue="jEhiV/mvUK9MDv/gOFi7pnPTLoBLhSI7xakxCeYBs71Yq2lIP20ZC8XbvPWgagLUkp/oqFosdUsKxQMsa5GLGA==" spinCount="100000" sheet="1" objects="1" scenarios="1" formatColumns="0" formatRows="0" autoFilter="0"/>
  <autoFilter ref="C80:K162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9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1" t="s">
        <v>123</v>
      </c>
      <c r="H1" s="381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3" t="s">
        <v>121</v>
      </c>
      <c r="AZ2" s="241" t="s">
        <v>1134</v>
      </c>
      <c r="BA2" s="241" t="s">
        <v>1135</v>
      </c>
      <c r="BB2" s="241" t="s">
        <v>199</v>
      </c>
      <c r="BC2" s="241" t="s">
        <v>1136</v>
      </c>
      <c r="BD2" s="241" t="s">
        <v>82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  <c r="AZ3" s="241" t="s">
        <v>1137</v>
      </c>
      <c r="BA3" s="241" t="s">
        <v>1138</v>
      </c>
      <c r="BB3" s="241" t="s">
        <v>199</v>
      </c>
      <c r="BC3" s="241" t="s">
        <v>1139</v>
      </c>
      <c r="BD3" s="241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  <c r="AZ4" s="241" t="s">
        <v>1140</v>
      </c>
      <c r="BA4" s="241" t="s">
        <v>1141</v>
      </c>
      <c r="BB4" s="241" t="s">
        <v>199</v>
      </c>
      <c r="BC4" s="241" t="s">
        <v>1142</v>
      </c>
      <c r="BD4" s="241" t="s">
        <v>82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  <c r="AZ5" s="241" t="s">
        <v>1143</v>
      </c>
      <c r="BA5" s="241" t="s">
        <v>1144</v>
      </c>
      <c r="BB5" s="241" t="s">
        <v>199</v>
      </c>
      <c r="BC5" s="241" t="s">
        <v>1142</v>
      </c>
      <c r="BD5" s="241" t="s">
        <v>82</v>
      </c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  <c r="AZ6" s="241" t="s">
        <v>447</v>
      </c>
      <c r="BA6" s="241" t="s">
        <v>448</v>
      </c>
      <c r="BB6" s="241" t="s">
        <v>199</v>
      </c>
      <c r="BC6" s="241" t="s">
        <v>1145</v>
      </c>
      <c r="BD6" s="241" t="s">
        <v>82</v>
      </c>
    </row>
    <row r="7" spans="1:70" ht="16.5" customHeight="1">
      <c r="B7" s="27"/>
      <c r="C7" s="28"/>
      <c r="D7" s="28"/>
      <c r="E7" s="373" t="str">
        <f>'Rekapitulace stavby'!K6</f>
        <v>Zhotovení projektové dokumentace na akci II/280 Březno, rekonstrukce</v>
      </c>
      <c r="F7" s="374"/>
      <c r="G7" s="374"/>
      <c r="H7" s="374"/>
      <c r="I7" s="116"/>
      <c r="J7" s="28"/>
      <c r="K7" s="30"/>
      <c r="AZ7" s="241" t="s">
        <v>450</v>
      </c>
      <c r="BA7" s="241" t="s">
        <v>451</v>
      </c>
      <c r="BB7" s="241" t="s">
        <v>199</v>
      </c>
      <c r="BC7" s="241" t="s">
        <v>1146</v>
      </c>
      <c r="BD7" s="241" t="s">
        <v>82</v>
      </c>
    </row>
    <row r="8" spans="1:70" s="1" customFormat="1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  <c r="AZ8" s="241" t="s">
        <v>453</v>
      </c>
      <c r="BA8" s="241" t="s">
        <v>454</v>
      </c>
      <c r="BB8" s="241" t="s">
        <v>199</v>
      </c>
      <c r="BC8" s="241" t="s">
        <v>1146</v>
      </c>
      <c r="BD8" s="241" t="s">
        <v>82</v>
      </c>
    </row>
    <row r="9" spans="1:70" s="1" customFormat="1" ht="36.950000000000003" customHeight="1">
      <c r="B9" s="40"/>
      <c r="C9" s="41"/>
      <c r="D9" s="41"/>
      <c r="E9" s="375" t="s">
        <v>1147</v>
      </c>
      <c r="F9" s="376"/>
      <c r="G9" s="376"/>
      <c r="H9" s="376"/>
      <c r="I9" s="117"/>
      <c r="J9" s="41"/>
      <c r="K9" s="44"/>
      <c r="AZ9" s="241" t="s">
        <v>455</v>
      </c>
      <c r="BA9" s="241" t="s">
        <v>456</v>
      </c>
      <c r="BB9" s="241" t="s">
        <v>199</v>
      </c>
      <c r="BC9" s="241" t="s">
        <v>1148</v>
      </c>
      <c r="BD9" s="241" t="s">
        <v>82</v>
      </c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  <c r="AZ10" s="241" t="s">
        <v>1149</v>
      </c>
      <c r="BA10" s="241" t="s">
        <v>1150</v>
      </c>
      <c r="BB10" s="241" t="s">
        <v>199</v>
      </c>
      <c r="BC10" s="241" t="s">
        <v>1151</v>
      </c>
      <c r="BD10" s="241" t="s">
        <v>82</v>
      </c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  <c r="AZ11" s="241" t="s">
        <v>458</v>
      </c>
      <c r="BA11" s="241" t="s">
        <v>459</v>
      </c>
      <c r="BB11" s="241" t="s">
        <v>199</v>
      </c>
      <c r="BC11" s="241" t="s">
        <v>1152</v>
      </c>
      <c r="BD11" s="241" t="s">
        <v>82</v>
      </c>
    </row>
    <row r="12" spans="1:70" s="1" customFormat="1" ht="14.45" customHeight="1">
      <c r="B12" s="40"/>
      <c r="C12" s="41"/>
      <c r="D12" s="36" t="s">
        <v>23</v>
      </c>
      <c r="E12" s="41"/>
      <c r="F12" s="34" t="s">
        <v>29</v>
      </c>
      <c r="G12" s="41"/>
      <c r="H12" s="41"/>
      <c r="I12" s="118" t="s">
        <v>25</v>
      </c>
      <c r="J12" s="119" t="str">
        <f>'Rekapitulace stavby'!AN8</f>
        <v>4. 9. 2017</v>
      </c>
      <c r="K12" s="44"/>
      <c r="AZ12" s="241" t="s">
        <v>1153</v>
      </c>
      <c r="BA12" s="241" t="s">
        <v>1154</v>
      </c>
      <c r="BB12" s="241" t="s">
        <v>165</v>
      </c>
      <c r="BC12" s="241" t="s">
        <v>1155</v>
      </c>
      <c r="BD12" s="241" t="s">
        <v>82</v>
      </c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  <c r="AZ13" s="241" t="s">
        <v>461</v>
      </c>
      <c r="BA13" s="241" t="s">
        <v>462</v>
      </c>
      <c r="BB13" s="241" t="s">
        <v>165</v>
      </c>
      <c r="BC13" s="241" t="s">
        <v>1156</v>
      </c>
      <c r="BD13" s="241" t="s">
        <v>82</v>
      </c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  <c r="AZ14" s="241" t="s">
        <v>1157</v>
      </c>
      <c r="BA14" s="241" t="s">
        <v>1158</v>
      </c>
      <c r="BB14" s="241" t="s">
        <v>199</v>
      </c>
      <c r="BC14" s="241" t="s">
        <v>1159</v>
      </c>
      <c r="BD14" s="241" t="s">
        <v>82</v>
      </c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  <c r="AZ15" s="241" t="s">
        <v>1160</v>
      </c>
      <c r="BA15" s="241" t="s">
        <v>1161</v>
      </c>
      <c r="BB15" s="241" t="s">
        <v>199</v>
      </c>
      <c r="BC15" s="241" t="s">
        <v>1162</v>
      </c>
      <c r="BD15" s="241" t="s">
        <v>82</v>
      </c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  <c r="AZ16" s="241" t="s">
        <v>1163</v>
      </c>
      <c r="BA16" s="241" t="s">
        <v>1164</v>
      </c>
      <c r="BB16" s="241" t="s">
        <v>199</v>
      </c>
      <c r="BC16" s="241" t="s">
        <v>1165</v>
      </c>
      <c r="BD16" s="241" t="s">
        <v>82</v>
      </c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>AVS Projekt s.r.o.</v>
      </c>
      <c r="F21" s="41"/>
      <c r="G21" s="41"/>
      <c r="H21" s="41"/>
      <c r="I21" s="118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28.5" customHeight="1">
      <c r="B24" s="120"/>
      <c r="C24" s="121"/>
      <c r="D24" s="121"/>
      <c r="E24" s="342" t="s">
        <v>1166</v>
      </c>
      <c r="F24" s="342"/>
      <c r="G24" s="342"/>
      <c r="H24" s="342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ROUND(SUM(BE78:BE390), 2)</f>
        <v>0</v>
      </c>
      <c r="G30" s="41"/>
      <c r="H30" s="41"/>
      <c r="I30" s="130">
        <v>0.21</v>
      </c>
      <c r="J30" s="129">
        <f>ROUND(ROUND((SUM(BE78:BE390)),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ROUND(SUM(BF78:BF390), 2)</f>
        <v>0</v>
      </c>
      <c r="G31" s="41"/>
      <c r="H31" s="41"/>
      <c r="I31" s="130">
        <v>0.15</v>
      </c>
      <c r="J31" s="129">
        <f>ROUND(ROUND((SUM(BF78:BF390)),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ROUND(SUM(BG78:BG390),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ROUND(SUM(BH78:BH390),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ROUND(SUM(BI78:BI390),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3" t="str">
        <f>E7</f>
        <v>Zhotovení projektové dokumentace na akci II/280 Březno, rekonstrukce</v>
      </c>
      <c r="F45" s="374"/>
      <c r="G45" s="374"/>
      <c r="H45" s="37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5" t="str">
        <f>E9</f>
        <v>105 - Kanalizace</v>
      </c>
      <c r="F47" s="376"/>
      <c r="G47" s="376"/>
      <c r="H47" s="37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4. 9. 2017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2" t="str">
        <f>E21</f>
        <v>AVS Projekt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7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135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8" customFormat="1" ht="19.899999999999999" customHeight="1">
      <c r="B58" s="155"/>
      <c r="C58" s="156"/>
      <c r="D58" s="157" t="s">
        <v>469</v>
      </c>
      <c r="E58" s="158"/>
      <c r="F58" s="158"/>
      <c r="G58" s="158"/>
      <c r="H58" s="158"/>
      <c r="I58" s="159"/>
      <c r="J58" s="160">
        <f>J80</f>
        <v>0</v>
      </c>
      <c r="K58" s="161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50000000000003" customHeight="1">
      <c r="B65" s="40"/>
      <c r="C65" s="61" t="s">
        <v>144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16.5" customHeight="1">
      <c r="B68" s="40"/>
      <c r="C68" s="62"/>
      <c r="D68" s="62"/>
      <c r="E68" s="378" t="str">
        <f>E7</f>
        <v>Zhotovení projektové dokumentace na akci II/280 Březno, rekonstrukce</v>
      </c>
      <c r="F68" s="379"/>
      <c r="G68" s="379"/>
      <c r="H68" s="379"/>
      <c r="I68" s="162"/>
      <c r="J68" s="62"/>
      <c r="K68" s="62"/>
      <c r="L68" s="60"/>
    </row>
    <row r="69" spans="2:63" s="1" customFormat="1" ht="14.45" customHeight="1">
      <c r="B69" s="40"/>
      <c r="C69" s="64" t="s">
        <v>128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17.25" customHeight="1">
      <c r="B70" s="40"/>
      <c r="C70" s="62"/>
      <c r="D70" s="62"/>
      <c r="E70" s="353" t="str">
        <f>E9</f>
        <v>105 - Kanalizace</v>
      </c>
      <c r="F70" s="380"/>
      <c r="G70" s="380"/>
      <c r="H70" s="380"/>
      <c r="I70" s="162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8" customHeight="1">
      <c r="B72" s="40"/>
      <c r="C72" s="64" t="s">
        <v>23</v>
      </c>
      <c r="D72" s="62"/>
      <c r="E72" s="62"/>
      <c r="F72" s="163" t="str">
        <f>F12</f>
        <v xml:space="preserve"> </v>
      </c>
      <c r="G72" s="62"/>
      <c r="H72" s="62"/>
      <c r="I72" s="164" t="s">
        <v>25</v>
      </c>
      <c r="J72" s="72" t="str">
        <f>IF(J12="","",J12)</f>
        <v>4. 9. 2017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>
      <c r="B74" s="40"/>
      <c r="C74" s="64" t="s">
        <v>27</v>
      </c>
      <c r="D74" s="62"/>
      <c r="E74" s="62"/>
      <c r="F74" s="163" t="str">
        <f>E15</f>
        <v xml:space="preserve"> </v>
      </c>
      <c r="G74" s="62"/>
      <c r="H74" s="62"/>
      <c r="I74" s="164" t="s">
        <v>33</v>
      </c>
      <c r="J74" s="163" t="str">
        <f>E21</f>
        <v>AVS Projekt s.r.o.</v>
      </c>
      <c r="K74" s="62"/>
      <c r="L74" s="60"/>
    </row>
    <row r="75" spans="2:63" s="1" customFormat="1" ht="14.45" customHeight="1">
      <c r="B75" s="40"/>
      <c r="C75" s="64" t="s">
        <v>31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3" s="9" customFormat="1" ht="29.25" customHeight="1">
      <c r="B77" s="165"/>
      <c r="C77" s="166" t="s">
        <v>145</v>
      </c>
      <c r="D77" s="167" t="s">
        <v>57</v>
      </c>
      <c r="E77" s="167" t="s">
        <v>53</v>
      </c>
      <c r="F77" s="167" t="s">
        <v>146</v>
      </c>
      <c r="G77" s="167" t="s">
        <v>147</v>
      </c>
      <c r="H77" s="167" t="s">
        <v>148</v>
      </c>
      <c r="I77" s="168" t="s">
        <v>149</v>
      </c>
      <c r="J77" s="167" t="s">
        <v>132</v>
      </c>
      <c r="K77" s="169" t="s">
        <v>150</v>
      </c>
      <c r="L77" s="170"/>
      <c r="M77" s="80" t="s">
        <v>151</v>
      </c>
      <c r="N77" s="81" t="s">
        <v>42</v>
      </c>
      <c r="O77" s="81" t="s">
        <v>152</v>
      </c>
      <c r="P77" s="81" t="s">
        <v>153</v>
      </c>
      <c r="Q77" s="81" t="s">
        <v>154</v>
      </c>
      <c r="R77" s="81" t="s">
        <v>155</v>
      </c>
      <c r="S77" s="81" t="s">
        <v>156</v>
      </c>
      <c r="T77" s="82" t="s">
        <v>157</v>
      </c>
    </row>
    <row r="78" spans="2:63" s="1" customFormat="1" ht="29.25" customHeight="1">
      <c r="B78" s="40"/>
      <c r="C78" s="86" t="s">
        <v>133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</f>
        <v>0</v>
      </c>
      <c r="Q78" s="84"/>
      <c r="R78" s="172">
        <f>R79</f>
        <v>1018.2529890800001</v>
      </c>
      <c r="S78" s="84"/>
      <c r="T78" s="173">
        <f>T79</f>
        <v>0</v>
      </c>
      <c r="AT78" s="23" t="s">
        <v>71</v>
      </c>
      <c r="AU78" s="23" t="s">
        <v>134</v>
      </c>
      <c r="BK78" s="174">
        <f>BK79</f>
        <v>0</v>
      </c>
    </row>
    <row r="79" spans="2:63" s="10" customFormat="1" ht="37.35" customHeight="1">
      <c r="B79" s="175"/>
      <c r="C79" s="176"/>
      <c r="D79" s="177" t="s">
        <v>71</v>
      </c>
      <c r="E79" s="178" t="s">
        <v>158</v>
      </c>
      <c r="F79" s="178" t="s">
        <v>159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P80</f>
        <v>0</v>
      </c>
      <c r="Q79" s="183"/>
      <c r="R79" s="184">
        <f>R80</f>
        <v>1018.2529890800001</v>
      </c>
      <c r="S79" s="183"/>
      <c r="T79" s="185">
        <f>T80</f>
        <v>0</v>
      </c>
      <c r="AR79" s="186" t="s">
        <v>80</v>
      </c>
      <c r="AT79" s="187" t="s">
        <v>71</v>
      </c>
      <c r="AU79" s="187" t="s">
        <v>72</v>
      </c>
      <c r="AY79" s="186" t="s">
        <v>160</v>
      </c>
      <c r="BK79" s="188">
        <f>BK80</f>
        <v>0</v>
      </c>
    </row>
    <row r="80" spans="2:63" s="10" customFormat="1" ht="19.899999999999999" customHeight="1">
      <c r="B80" s="175"/>
      <c r="C80" s="176"/>
      <c r="D80" s="177" t="s">
        <v>71</v>
      </c>
      <c r="E80" s="189" t="s">
        <v>183</v>
      </c>
      <c r="F80" s="189" t="s">
        <v>120</v>
      </c>
      <c r="G80" s="176"/>
      <c r="H80" s="176"/>
      <c r="I80" s="179"/>
      <c r="J80" s="190">
        <f>BK80</f>
        <v>0</v>
      </c>
      <c r="K80" s="176"/>
      <c r="L80" s="181"/>
      <c r="M80" s="182"/>
      <c r="N80" s="183"/>
      <c r="O80" s="183"/>
      <c r="P80" s="184">
        <f>SUM(P81:P390)</f>
        <v>0</v>
      </c>
      <c r="Q80" s="183"/>
      <c r="R80" s="184">
        <f>SUM(R81:R390)</f>
        <v>1018.2529890800001</v>
      </c>
      <c r="S80" s="183"/>
      <c r="T80" s="185">
        <f>SUM(T81:T390)</f>
        <v>0</v>
      </c>
      <c r="AR80" s="186" t="s">
        <v>80</v>
      </c>
      <c r="AT80" s="187" t="s">
        <v>71</v>
      </c>
      <c r="AU80" s="187" t="s">
        <v>80</v>
      </c>
      <c r="AY80" s="186" t="s">
        <v>160</v>
      </c>
      <c r="BK80" s="188">
        <f>SUM(BK81:BK390)</f>
        <v>0</v>
      </c>
    </row>
    <row r="81" spans="2:65" s="1" customFormat="1" ht="16.5" customHeight="1">
      <c r="B81" s="40"/>
      <c r="C81" s="191" t="s">
        <v>80</v>
      </c>
      <c r="D81" s="191" t="s">
        <v>162</v>
      </c>
      <c r="E81" s="192" t="s">
        <v>1167</v>
      </c>
      <c r="F81" s="193" t="s">
        <v>1168</v>
      </c>
      <c r="G81" s="194" t="s">
        <v>186</v>
      </c>
      <c r="H81" s="195">
        <v>25</v>
      </c>
      <c r="I81" s="196"/>
      <c r="J81" s="197">
        <f>ROUND(I81*H81,2)</f>
        <v>0</v>
      </c>
      <c r="K81" s="193" t="s">
        <v>21</v>
      </c>
      <c r="L81" s="60"/>
      <c r="M81" s="198" t="s">
        <v>21</v>
      </c>
      <c r="N81" s="199" t="s">
        <v>43</v>
      </c>
      <c r="O81" s="41"/>
      <c r="P81" s="200">
        <f>O81*H81</f>
        <v>0</v>
      </c>
      <c r="Q81" s="200">
        <v>8.6800000000000002E-3</v>
      </c>
      <c r="R81" s="200">
        <f>Q81*H81</f>
        <v>0.217</v>
      </c>
      <c r="S81" s="200">
        <v>0</v>
      </c>
      <c r="T81" s="201">
        <f>S81*H81</f>
        <v>0</v>
      </c>
      <c r="AR81" s="23" t="s">
        <v>166</v>
      </c>
      <c r="AT81" s="23" t="s">
        <v>162</v>
      </c>
      <c r="AU81" s="23" t="s">
        <v>82</v>
      </c>
      <c r="AY81" s="23" t="s">
        <v>160</v>
      </c>
      <c r="BE81" s="202">
        <f>IF(N81="základní",J81,0)</f>
        <v>0</v>
      </c>
      <c r="BF81" s="202">
        <f>IF(N81="snížená",J81,0)</f>
        <v>0</v>
      </c>
      <c r="BG81" s="202">
        <f>IF(N81="zákl. přenesená",J81,0)</f>
        <v>0</v>
      </c>
      <c r="BH81" s="202">
        <f>IF(N81="sníž. přenesená",J81,0)</f>
        <v>0</v>
      </c>
      <c r="BI81" s="202">
        <f>IF(N81="nulová",J81,0)</f>
        <v>0</v>
      </c>
      <c r="BJ81" s="23" t="s">
        <v>80</v>
      </c>
      <c r="BK81" s="202">
        <f>ROUND(I81*H81,2)</f>
        <v>0</v>
      </c>
      <c r="BL81" s="23" t="s">
        <v>166</v>
      </c>
      <c r="BM81" s="23" t="s">
        <v>1169</v>
      </c>
    </row>
    <row r="82" spans="2:65" s="1" customFormat="1" ht="13.5">
      <c r="B82" s="40"/>
      <c r="C82" s="62"/>
      <c r="D82" s="203" t="s">
        <v>167</v>
      </c>
      <c r="E82" s="62"/>
      <c r="F82" s="204" t="s">
        <v>1168</v>
      </c>
      <c r="G82" s="62"/>
      <c r="H82" s="62"/>
      <c r="I82" s="162"/>
      <c r="J82" s="62"/>
      <c r="K82" s="62"/>
      <c r="L82" s="60"/>
      <c r="M82" s="205"/>
      <c r="N82" s="41"/>
      <c r="O82" s="41"/>
      <c r="P82" s="41"/>
      <c r="Q82" s="41"/>
      <c r="R82" s="41"/>
      <c r="S82" s="41"/>
      <c r="T82" s="77"/>
      <c r="AT82" s="23" t="s">
        <v>167</v>
      </c>
      <c r="AU82" s="23" t="s">
        <v>82</v>
      </c>
    </row>
    <row r="83" spans="2:65" s="1" customFormat="1" ht="25.5" customHeight="1">
      <c r="B83" s="40"/>
      <c r="C83" s="191" t="s">
        <v>82</v>
      </c>
      <c r="D83" s="191" t="s">
        <v>162</v>
      </c>
      <c r="E83" s="192" t="s">
        <v>1170</v>
      </c>
      <c r="F83" s="193" t="s">
        <v>1171</v>
      </c>
      <c r="G83" s="194" t="s">
        <v>186</v>
      </c>
      <c r="H83" s="195">
        <v>30</v>
      </c>
      <c r="I83" s="196"/>
      <c r="J83" s="197">
        <f>ROUND(I83*H83,2)</f>
        <v>0</v>
      </c>
      <c r="K83" s="193" t="s">
        <v>21</v>
      </c>
      <c r="L83" s="60"/>
      <c r="M83" s="198" t="s">
        <v>21</v>
      </c>
      <c r="N83" s="199" t="s">
        <v>43</v>
      </c>
      <c r="O83" s="41"/>
      <c r="P83" s="200">
        <f>O83*H83</f>
        <v>0</v>
      </c>
      <c r="Q83" s="200">
        <v>1.068E-2</v>
      </c>
      <c r="R83" s="200">
        <f>Q83*H83</f>
        <v>0.32040000000000002</v>
      </c>
      <c r="S83" s="200">
        <v>0</v>
      </c>
      <c r="T83" s="201">
        <f>S83*H83</f>
        <v>0</v>
      </c>
      <c r="AR83" s="23" t="s">
        <v>166</v>
      </c>
      <c r="AT83" s="23" t="s">
        <v>162</v>
      </c>
      <c r="AU83" s="23" t="s">
        <v>82</v>
      </c>
      <c r="AY83" s="23" t="s">
        <v>160</v>
      </c>
      <c r="BE83" s="202">
        <f>IF(N83="základní",J83,0)</f>
        <v>0</v>
      </c>
      <c r="BF83" s="202">
        <f>IF(N83="snížená",J83,0)</f>
        <v>0</v>
      </c>
      <c r="BG83" s="202">
        <f>IF(N83="zákl. přenesená",J83,0)</f>
        <v>0</v>
      </c>
      <c r="BH83" s="202">
        <f>IF(N83="sníž. přenesená",J83,0)</f>
        <v>0</v>
      </c>
      <c r="BI83" s="202">
        <f>IF(N83="nulová",J83,0)</f>
        <v>0</v>
      </c>
      <c r="BJ83" s="23" t="s">
        <v>80</v>
      </c>
      <c r="BK83" s="202">
        <f>ROUND(I83*H83,2)</f>
        <v>0</v>
      </c>
      <c r="BL83" s="23" t="s">
        <v>166</v>
      </c>
      <c r="BM83" s="23" t="s">
        <v>1172</v>
      </c>
    </row>
    <row r="84" spans="2:65" s="1" customFormat="1" ht="13.5">
      <c r="B84" s="40"/>
      <c r="C84" s="62"/>
      <c r="D84" s="203" t="s">
        <v>167</v>
      </c>
      <c r="E84" s="62"/>
      <c r="F84" s="204" t="s">
        <v>1171</v>
      </c>
      <c r="G84" s="62"/>
      <c r="H84" s="62"/>
      <c r="I84" s="162"/>
      <c r="J84" s="62"/>
      <c r="K84" s="62"/>
      <c r="L84" s="60"/>
      <c r="M84" s="205"/>
      <c r="N84" s="41"/>
      <c r="O84" s="41"/>
      <c r="P84" s="41"/>
      <c r="Q84" s="41"/>
      <c r="R84" s="41"/>
      <c r="S84" s="41"/>
      <c r="T84" s="77"/>
      <c r="AT84" s="23" t="s">
        <v>167</v>
      </c>
      <c r="AU84" s="23" t="s">
        <v>82</v>
      </c>
    </row>
    <row r="85" spans="2:65" s="1" customFormat="1" ht="25.5" customHeight="1">
      <c r="B85" s="40"/>
      <c r="C85" s="191" t="s">
        <v>170</v>
      </c>
      <c r="D85" s="191" t="s">
        <v>162</v>
      </c>
      <c r="E85" s="192" t="s">
        <v>577</v>
      </c>
      <c r="F85" s="193" t="s">
        <v>578</v>
      </c>
      <c r="G85" s="194" t="s">
        <v>186</v>
      </c>
      <c r="H85" s="195">
        <v>15</v>
      </c>
      <c r="I85" s="196"/>
      <c r="J85" s="197">
        <f>ROUND(I85*H85,2)</f>
        <v>0</v>
      </c>
      <c r="K85" s="193" t="s">
        <v>21</v>
      </c>
      <c r="L85" s="60"/>
      <c r="M85" s="198" t="s">
        <v>21</v>
      </c>
      <c r="N85" s="199" t="s">
        <v>43</v>
      </c>
      <c r="O85" s="41"/>
      <c r="P85" s="200">
        <f>O85*H85</f>
        <v>0</v>
      </c>
      <c r="Q85" s="200">
        <v>3.6900000000000002E-2</v>
      </c>
      <c r="R85" s="200">
        <f>Q85*H85</f>
        <v>0.55349999999999999</v>
      </c>
      <c r="S85" s="200">
        <v>0</v>
      </c>
      <c r="T85" s="201">
        <f>S85*H85</f>
        <v>0</v>
      </c>
      <c r="AR85" s="23" t="s">
        <v>166</v>
      </c>
      <c r="AT85" s="23" t="s">
        <v>162</v>
      </c>
      <c r="AU85" s="23" t="s">
        <v>82</v>
      </c>
      <c r="AY85" s="23" t="s">
        <v>160</v>
      </c>
      <c r="BE85" s="202">
        <f>IF(N85="základní",J85,0)</f>
        <v>0</v>
      </c>
      <c r="BF85" s="202">
        <f>IF(N85="snížená",J85,0)</f>
        <v>0</v>
      </c>
      <c r="BG85" s="202">
        <f>IF(N85="zákl. přenesená",J85,0)</f>
        <v>0</v>
      </c>
      <c r="BH85" s="202">
        <f>IF(N85="sníž. přenesená",J85,0)</f>
        <v>0</v>
      </c>
      <c r="BI85" s="202">
        <f>IF(N85="nulová",J85,0)</f>
        <v>0</v>
      </c>
      <c r="BJ85" s="23" t="s">
        <v>80</v>
      </c>
      <c r="BK85" s="202">
        <f>ROUND(I85*H85,2)</f>
        <v>0</v>
      </c>
      <c r="BL85" s="23" t="s">
        <v>166</v>
      </c>
      <c r="BM85" s="23" t="s">
        <v>1173</v>
      </c>
    </row>
    <row r="86" spans="2:65" s="1" customFormat="1" ht="13.5">
      <c r="B86" s="40"/>
      <c r="C86" s="62"/>
      <c r="D86" s="203" t="s">
        <v>167</v>
      </c>
      <c r="E86" s="62"/>
      <c r="F86" s="204" t="s">
        <v>578</v>
      </c>
      <c r="G86" s="62"/>
      <c r="H86" s="62"/>
      <c r="I86" s="162"/>
      <c r="J86" s="62"/>
      <c r="K86" s="62"/>
      <c r="L86" s="60"/>
      <c r="M86" s="205"/>
      <c r="N86" s="41"/>
      <c r="O86" s="41"/>
      <c r="P86" s="41"/>
      <c r="Q86" s="41"/>
      <c r="R86" s="41"/>
      <c r="S86" s="41"/>
      <c r="T86" s="77"/>
      <c r="AT86" s="23" t="s">
        <v>167</v>
      </c>
      <c r="AU86" s="23" t="s">
        <v>82</v>
      </c>
    </row>
    <row r="87" spans="2:65" s="1" customFormat="1" ht="16.5" customHeight="1">
      <c r="B87" s="40"/>
      <c r="C87" s="191" t="s">
        <v>166</v>
      </c>
      <c r="D87" s="191" t="s">
        <v>162</v>
      </c>
      <c r="E87" s="192" t="s">
        <v>580</v>
      </c>
      <c r="F87" s="193" t="s">
        <v>198</v>
      </c>
      <c r="G87" s="194" t="s">
        <v>199</v>
      </c>
      <c r="H87" s="195">
        <v>272.786</v>
      </c>
      <c r="I87" s="196"/>
      <c r="J87" s="197">
        <f>ROUND(I87*H87,2)</f>
        <v>0</v>
      </c>
      <c r="K87" s="193" t="s">
        <v>21</v>
      </c>
      <c r="L87" s="60"/>
      <c r="M87" s="198" t="s">
        <v>21</v>
      </c>
      <c r="N87" s="199" t="s">
        <v>43</v>
      </c>
      <c r="O87" s="41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3" t="s">
        <v>166</v>
      </c>
      <c r="AT87" s="23" t="s">
        <v>162</v>
      </c>
      <c r="AU87" s="23" t="s">
        <v>82</v>
      </c>
      <c r="AY87" s="23" t="s">
        <v>160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3" t="s">
        <v>80</v>
      </c>
      <c r="BK87" s="202">
        <f>ROUND(I87*H87,2)</f>
        <v>0</v>
      </c>
      <c r="BL87" s="23" t="s">
        <v>166</v>
      </c>
      <c r="BM87" s="23" t="s">
        <v>1174</v>
      </c>
    </row>
    <row r="88" spans="2:65" s="1" customFormat="1" ht="13.5">
      <c r="B88" s="40"/>
      <c r="C88" s="62"/>
      <c r="D88" s="203" t="s">
        <v>167</v>
      </c>
      <c r="E88" s="62"/>
      <c r="F88" s="204" t="s">
        <v>198</v>
      </c>
      <c r="G88" s="62"/>
      <c r="H88" s="62"/>
      <c r="I88" s="162"/>
      <c r="J88" s="62"/>
      <c r="K88" s="62"/>
      <c r="L88" s="60"/>
      <c r="M88" s="205"/>
      <c r="N88" s="41"/>
      <c r="O88" s="41"/>
      <c r="P88" s="41"/>
      <c r="Q88" s="41"/>
      <c r="R88" s="41"/>
      <c r="S88" s="41"/>
      <c r="T88" s="77"/>
      <c r="AT88" s="23" t="s">
        <v>167</v>
      </c>
      <c r="AU88" s="23" t="s">
        <v>82</v>
      </c>
    </row>
    <row r="89" spans="2:65" s="11" customFormat="1" ht="13.5">
      <c r="B89" s="206"/>
      <c r="C89" s="207"/>
      <c r="D89" s="203" t="s">
        <v>177</v>
      </c>
      <c r="E89" s="208" t="s">
        <v>21</v>
      </c>
      <c r="F89" s="209" t="s">
        <v>1175</v>
      </c>
      <c r="G89" s="207"/>
      <c r="H89" s="210">
        <v>272.786</v>
      </c>
      <c r="I89" s="211"/>
      <c r="J89" s="207"/>
      <c r="K89" s="207"/>
      <c r="L89" s="212"/>
      <c r="M89" s="213"/>
      <c r="N89" s="214"/>
      <c r="O89" s="214"/>
      <c r="P89" s="214"/>
      <c r="Q89" s="214"/>
      <c r="R89" s="214"/>
      <c r="S89" s="214"/>
      <c r="T89" s="215"/>
      <c r="AT89" s="216" t="s">
        <v>177</v>
      </c>
      <c r="AU89" s="216" t="s">
        <v>82</v>
      </c>
      <c r="AV89" s="11" t="s">
        <v>82</v>
      </c>
      <c r="AW89" s="11" t="s">
        <v>35</v>
      </c>
      <c r="AX89" s="11" t="s">
        <v>72</v>
      </c>
      <c r="AY89" s="216" t="s">
        <v>160</v>
      </c>
    </row>
    <row r="90" spans="2:65" s="12" customFormat="1" ht="13.5">
      <c r="B90" s="217"/>
      <c r="C90" s="218"/>
      <c r="D90" s="203" t="s">
        <v>177</v>
      </c>
      <c r="E90" s="219" t="s">
        <v>21</v>
      </c>
      <c r="F90" s="220" t="s">
        <v>179</v>
      </c>
      <c r="G90" s="218"/>
      <c r="H90" s="221">
        <v>272.786</v>
      </c>
      <c r="I90" s="222"/>
      <c r="J90" s="218"/>
      <c r="K90" s="218"/>
      <c r="L90" s="223"/>
      <c r="M90" s="224"/>
      <c r="N90" s="225"/>
      <c r="O90" s="225"/>
      <c r="P90" s="225"/>
      <c r="Q90" s="225"/>
      <c r="R90" s="225"/>
      <c r="S90" s="225"/>
      <c r="T90" s="226"/>
      <c r="AT90" s="227" t="s">
        <v>177</v>
      </c>
      <c r="AU90" s="227" t="s">
        <v>82</v>
      </c>
      <c r="AV90" s="12" t="s">
        <v>166</v>
      </c>
      <c r="AW90" s="12" t="s">
        <v>35</v>
      </c>
      <c r="AX90" s="12" t="s">
        <v>80</v>
      </c>
      <c r="AY90" s="227" t="s">
        <v>160</v>
      </c>
    </row>
    <row r="91" spans="2:65" s="1" customFormat="1" ht="16.5" customHeight="1">
      <c r="B91" s="40"/>
      <c r="C91" s="191" t="s">
        <v>180</v>
      </c>
      <c r="D91" s="191" t="s">
        <v>162</v>
      </c>
      <c r="E91" s="192" t="s">
        <v>1176</v>
      </c>
      <c r="F91" s="193" t="s">
        <v>1177</v>
      </c>
      <c r="G91" s="194" t="s">
        <v>199</v>
      </c>
      <c r="H91" s="195">
        <v>80.665000000000006</v>
      </c>
      <c r="I91" s="196"/>
      <c r="J91" s="197">
        <f>ROUND(I91*H91,2)</f>
        <v>0</v>
      </c>
      <c r="K91" s="193" t="s">
        <v>21</v>
      </c>
      <c r="L91" s="60"/>
      <c r="M91" s="198" t="s">
        <v>21</v>
      </c>
      <c r="N91" s="199" t="s">
        <v>43</v>
      </c>
      <c r="O91" s="41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AR91" s="23" t="s">
        <v>166</v>
      </c>
      <c r="AT91" s="23" t="s">
        <v>162</v>
      </c>
      <c r="AU91" s="23" t="s">
        <v>82</v>
      </c>
      <c r="AY91" s="23" t="s">
        <v>160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3" t="s">
        <v>80</v>
      </c>
      <c r="BK91" s="202">
        <f>ROUND(I91*H91,2)</f>
        <v>0</v>
      </c>
      <c r="BL91" s="23" t="s">
        <v>166</v>
      </c>
      <c r="BM91" s="23" t="s">
        <v>1178</v>
      </c>
    </row>
    <row r="92" spans="2:65" s="1" customFormat="1" ht="13.5">
      <c r="B92" s="40"/>
      <c r="C92" s="62"/>
      <c r="D92" s="203" t="s">
        <v>167</v>
      </c>
      <c r="E92" s="62"/>
      <c r="F92" s="204" t="s">
        <v>1177</v>
      </c>
      <c r="G92" s="62"/>
      <c r="H92" s="62"/>
      <c r="I92" s="162"/>
      <c r="J92" s="62"/>
      <c r="K92" s="62"/>
      <c r="L92" s="60"/>
      <c r="M92" s="205"/>
      <c r="N92" s="41"/>
      <c r="O92" s="41"/>
      <c r="P92" s="41"/>
      <c r="Q92" s="41"/>
      <c r="R92" s="41"/>
      <c r="S92" s="41"/>
      <c r="T92" s="77"/>
      <c r="AT92" s="23" t="s">
        <v>167</v>
      </c>
      <c r="AU92" s="23" t="s">
        <v>82</v>
      </c>
    </row>
    <row r="93" spans="2:65" s="11" customFormat="1" ht="13.5">
      <c r="B93" s="206"/>
      <c r="C93" s="207"/>
      <c r="D93" s="203" t="s">
        <v>177</v>
      </c>
      <c r="E93" s="208" t="s">
        <v>21</v>
      </c>
      <c r="F93" s="209" t="s">
        <v>1179</v>
      </c>
      <c r="G93" s="207"/>
      <c r="H93" s="210">
        <v>161.33000000000001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177</v>
      </c>
      <c r="AU93" s="216" t="s">
        <v>82</v>
      </c>
      <c r="AV93" s="11" t="s">
        <v>82</v>
      </c>
      <c r="AW93" s="11" t="s">
        <v>35</v>
      </c>
      <c r="AX93" s="11" t="s">
        <v>72</v>
      </c>
      <c r="AY93" s="216" t="s">
        <v>160</v>
      </c>
    </row>
    <row r="94" spans="2:65" s="12" customFormat="1" ht="13.5">
      <c r="B94" s="217"/>
      <c r="C94" s="218"/>
      <c r="D94" s="203" t="s">
        <v>177</v>
      </c>
      <c r="E94" s="219" t="s">
        <v>1137</v>
      </c>
      <c r="F94" s="220" t="s">
        <v>179</v>
      </c>
      <c r="G94" s="218"/>
      <c r="H94" s="221">
        <v>161.33000000000001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177</v>
      </c>
      <c r="AU94" s="227" t="s">
        <v>82</v>
      </c>
      <c r="AV94" s="12" t="s">
        <v>166</v>
      </c>
      <c r="AW94" s="12" t="s">
        <v>35</v>
      </c>
      <c r="AX94" s="12" t="s">
        <v>72</v>
      </c>
      <c r="AY94" s="227" t="s">
        <v>160</v>
      </c>
    </row>
    <row r="95" spans="2:65" s="11" customFormat="1" ht="13.5">
      <c r="B95" s="206"/>
      <c r="C95" s="207"/>
      <c r="D95" s="203" t="s">
        <v>177</v>
      </c>
      <c r="E95" s="208" t="s">
        <v>21</v>
      </c>
      <c r="F95" s="209" t="s">
        <v>1180</v>
      </c>
      <c r="G95" s="207"/>
      <c r="H95" s="210">
        <v>80.665000000000006</v>
      </c>
      <c r="I95" s="211"/>
      <c r="J95" s="207"/>
      <c r="K95" s="207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177</v>
      </c>
      <c r="AU95" s="216" t="s">
        <v>82</v>
      </c>
      <c r="AV95" s="11" t="s">
        <v>82</v>
      </c>
      <c r="AW95" s="11" t="s">
        <v>35</v>
      </c>
      <c r="AX95" s="11" t="s">
        <v>72</v>
      </c>
      <c r="AY95" s="216" t="s">
        <v>160</v>
      </c>
    </row>
    <row r="96" spans="2:65" s="12" customFormat="1" ht="13.5">
      <c r="B96" s="217"/>
      <c r="C96" s="218"/>
      <c r="D96" s="203" t="s">
        <v>177</v>
      </c>
      <c r="E96" s="219" t="s">
        <v>1140</v>
      </c>
      <c r="F96" s="220" t="s">
        <v>179</v>
      </c>
      <c r="G96" s="218"/>
      <c r="H96" s="221">
        <v>80.665000000000006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177</v>
      </c>
      <c r="AU96" s="227" t="s">
        <v>82</v>
      </c>
      <c r="AV96" s="12" t="s">
        <v>166</v>
      </c>
      <c r="AW96" s="12" t="s">
        <v>35</v>
      </c>
      <c r="AX96" s="12" t="s">
        <v>80</v>
      </c>
      <c r="AY96" s="227" t="s">
        <v>160</v>
      </c>
    </row>
    <row r="97" spans="2:65" s="11" customFormat="1" ht="13.5">
      <c r="B97" s="206"/>
      <c r="C97" s="207"/>
      <c r="D97" s="203" t="s">
        <v>177</v>
      </c>
      <c r="E97" s="208" t="s">
        <v>21</v>
      </c>
      <c r="F97" s="209" t="s">
        <v>1181</v>
      </c>
      <c r="G97" s="207"/>
      <c r="H97" s="210">
        <v>80.665000000000006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177</v>
      </c>
      <c r="AU97" s="216" t="s">
        <v>82</v>
      </c>
      <c r="AV97" s="11" t="s">
        <v>82</v>
      </c>
      <c r="AW97" s="11" t="s">
        <v>35</v>
      </c>
      <c r="AX97" s="11" t="s">
        <v>72</v>
      </c>
      <c r="AY97" s="216" t="s">
        <v>160</v>
      </c>
    </row>
    <row r="98" spans="2:65" s="12" customFormat="1" ht="13.5">
      <c r="B98" s="217"/>
      <c r="C98" s="218"/>
      <c r="D98" s="203" t="s">
        <v>177</v>
      </c>
      <c r="E98" s="219" t="s">
        <v>1143</v>
      </c>
      <c r="F98" s="220" t="s">
        <v>179</v>
      </c>
      <c r="G98" s="218"/>
      <c r="H98" s="221">
        <v>80.665000000000006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177</v>
      </c>
      <c r="AU98" s="227" t="s">
        <v>82</v>
      </c>
      <c r="AV98" s="12" t="s">
        <v>166</v>
      </c>
      <c r="AW98" s="12" t="s">
        <v>35</v>
      </c>
      <c r="AX98" s="12" t="s">
        <v>72</v>
      </c>
      <c r="AY98" s="227" t="s">
        <v>160</v>
      </c>
    </row>
    <row r="99" spans="2:65" s="1" customFormat="1" ht="16.5" customHeight="1">
      <c r="B99" s="40"/>
      <c r="C99" s="191" t="s">
        <v>173</v>
      </c>
      <c r="D99" s="191" t="s">
        <v>162</v>
      </c>
      <c r="E99" s="192" t="s">
        <v>1182</v>
      </c>
      <c r="F99" s="193" t="s">
        <v>1183</v>
      </c>
      <c r="G99" s="194" t="s">
        <v>199</v>
      </c>
      <c r="H99" s="195">
        <v>60.499000000000002</v>
      </c>
      <c r="I99" s="196"/>
      <c r="J99" s="197">
        <f>ROUND(I99*H99,2)</f>
        <v>0</v>
      </c>
      <c r="K99" s="193" t="s">
        <v>21</v>
      </c>
      <c r="L99" s="60"/>
      <c r="M99" s="198" t="s">
        <v>21</v>
      </c>
      <c r="N99" s="199" t="s">
        <v>43</v>
      </c>
      <c r="O99" s="41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3" t="s">
        <v>166</v>
      </c>
      <c r="AT99" s="23" t="s">
        <v>162</v>
      </c>
      <c r="AU99" s="23" t="s">
        <v>82</v>
      </c>
      <c r="AY99" s="23" t="s">
        <v>160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3" t="s">
        <v>80</v>
      </c>
      <c r="BK99" s="202">
        <f>ROUND(I99*H99,2)</f>
        <v>0</v>
      </c>
      <c r="BL99" s="23" t="s">
        <v>166</v>
      </c>
      <c r="BM99" s="23" t="s">
        <v>1184</v>
      </c>
    </row>
    <row r="100" spans="2:65" s="1" customFormat="1" ht="13.5">
      <c r="B100" s="40"/>
      <c r="C100" s="62"/>
      <c r="D100" s="203" t="s">
        <v>167</v>
      </c>
      <c r="E100" s="62"/>
      <c r="F100" s="204" t="s">
        <v>1183</v>
      </c>
      <c r="G100" s="62"/>
      <c r="H100" s="62"/>
      <c r="I100" s="162"/>
      <c r="J100" s="62"/>
      <c r="K100" s="62"/>
      <c r="L100" s="60"/>
      <c r="M100" s="205"/>
      <c r="N100" s="41"/>
      <c r="O100" s="41"/>
      <c r="P100" s="41"/>
      <c r="Q100" s="41"/>
      <c r="R100" s="41"/>
      <c r="S100" s="41"/>
      <c r="T100" s="77"/>
      <c r="AT100" s="23" t="s">
        <v>167</v>
      </c>
      <c r="AU100" s="23" t="s">
        <v>82</v>
      </c>
    </row>
    <row r="101" spans="2:65" s="11" customFormat="1" ht="13.5">
      <c r="B101" s="206"/>
      <c r="C101" s="207"/>
      <c r="D101" s="203" t="s">
        <v>177</v>
      </c>
      <c r="E101" s="208" t="s">
        <v>21</v>
      </c>
      <c r="F101" s="209" t="s">
        <v>1185</v>
      </c>
      <c r="G101" s="207"/>
      <c r="H101" s="210">
        <v>60.499000000000002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177</v>
      </c>
      <c r="AU101" s="216" t="s">
        <v>82</v>
      </c>
      <c r="AV101" s="11" t="s">
        <v>82</v>
      </c>
      <c r="AW101" s="11" t="s">
        <v>35</v>
      </c>
      <c r="AX101" s="11" t="s">
        <v>72</v>
      </c>
      <c r="AY101" s="216" t="s">
        <v>160</v>
      </c>
    </row>
    <row r="102" spans="2:65" s="12" customFormat="1" ht="13.5">
      <c r="B102" s="217"/>
      <c r="C102" s="218"/>
      <c r="D102" s="203" t="s">
        <v>177</v>
      </c>
      <c r="E102" s="219" t="s">
        <v>21</v>
      </c>
      <c r="F102" s="220" t="s">
        <v>179</v>
      </c>
      <c r="G102" s="218"/>
      <c r="H102" s="221">
        <v>60.499000000000002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177</v>
      </c>
      <c r="AU102" s="227" t="s">
        <v>82</v>
      </c>
      <c r="AV102" s="12" t="s">
        <v>166</v>
      </c>
      <c r="AW102" s="12" t="s">
        <v>35</v>
      </c>
      <c r="AX102" s="12" t="s">
        <v>80</v>
      </c>
      <c r="AY102" s="227" t="s">
        <v>160</v>
      </c>
    </row>
    <row r="103" spans="2:65" s="1" customFormat="1" ht="16.5" customHeight="1">
      <c r="B103" s="40"/>
      <c r="C103" s="191" t="s">
        <v>188</v>
      </c>
      <c r="D103" s="191" t="s">
        <v>162</v>
      </c>
      <c r="E103" s="192" t="s">
        <v>1186</v>
      </c>
      <c r="F103" s="193" t="s">
        <v>1187</v>
      </c>
      <c r="G103" s="194" t="s">
        <v>199</v>
      </c>
      <c r="H103" s="195">
        <v>80.665000000000006</v>
      </c>
      <c r="I103" s="196"/>
      <c r="J103" s="197">
        <f>ROUND(I103*H103,2)</f>
        <v>0</v>
      </c>
      <c r="K103" s="193" t="s">
        <v>21</v>
      </c>
      <c r="L103" s="60"/>
      <c r="M103" s="198" t="s">
        <v>21</v>
      </c>
      <c r="N103" s="199" t="s">
        <v>43</v>
      </c>
      <c r="O103" s="41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3" t="s">
        <v>166</v>
      </c>
      <c r="AT103" s="23" t="s">
        <v>162</v>
      </c>
      <c r="AU103" s="23" t="s">
        <v>82</v>
      </c>
      <c r="AY103" s="23" t="s">
        <v>160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3" t="s">
        <v>80</v>
      </c>
      <c r="BK103" s="202">
        <f>ROUND(I103*H103,2)</f>
        <v>0</v>
      </c>
      <c r="BL103" s="23" t="s">
        <v>166</v>
      </c>
      <c r="BM103" s="23" t="s">
        <v>1188</v>
      </c>
    </row>
    <row r="104" spans="2:65" s="1" customFormat="1" ht="13.5">
      <c r="B104" s="40"/>
      <c r="C104" s="62"/>
      <c r="D104" s="203" t="s">
        <v>167</v>
      </c>
      <c r="E104" s="62"/>
      <c r="F104" s="204" t="s">
        <v>1187</v>
      </c>
      <c r="G104" s="62"/>
      <c r="H104" s="62"/>
      <c r="I104" s="162"/>
      <c r="J104" s="62"/>
      <c r="K104" s="62"/>
      <c r="L104" s="60"/>
      <c r="M104" s="205"/>
      <c r="N104" s="41"/>
      <c r="O104" s="41"/>
      <c r="P104" s="41"/>
      <c r="Q104" s="41"/>
      <c r="R104" s="41"/>
      <c r="S104" s="41"/>
      <c r="T104" s="77"/>
      <c r="AT104" s="23" t="s">
        <v>167</v>
      </c>
      <c r="AU104" s="23" t="s">
        <v>82</v>
      </c>
    </row>
    <row r="105" spans="2:65" s="11" customFormat="1" ht="13.5">
      <c r="B105" s="206"/>
      <c r="C105" s="207"/>
      <c r="D105" s="203" t="s">
        <v>177</v>
      </c>
      <c r="E105" s="208" t="s">
        <v>21</v>
      </c>
      <c r="F105" s="209" t="s">
        <v>1143</v>
      </c>
      <c r="G105" s="207"/>
      <c r="H105" s="210">
        <v>80.665000000000006</v>
      </c>
      <c r="I105" s="211"/>
      <c r="J105" s="207"/>
      <c r="K105" s="207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177</v>
      </c>
      <c r="AU105" s="216" t="s">
        <v>82</v>
      </c>
      <c r="AV105" s="11" t="s">
        <v>82</v>
      </c>
      <c r="AW105" s="11" t="s">
        <v>35</v>
      </c>
      <c r="AX105" s="11" t="s">
        <v>72</v>
      </c>
      <c r="AY105" s="216" t="s">
        <v>160</v>
      </c>
    </row>
    <row r="106" spans="2:65" s="12" customFormat="1" ht="13.5">
      <c r="B106" s="217"/>
      <c r="C106" s="218"/>
      <c r="D106" s="203" t="s">
        <v>177</v>
      </c>
      <c r="E106" s="219" t="s">
        <v>21</v>
      </c>
      <c r="F106" s="220" t="s">
        <v>179</v>
      </c>
      <c r="G106" s="218"/>
      <c r="H106" s="221">
        <v>80.665000000000006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177</v>
      </c>
      <c r="AU106" s="227" t="s">
        <v>82</v>
      </c>
      <c r="AV106" s="12" t="s">
        <v>166</v>
      </c>
      <c r="AW106" s="12" t="s">
        <v>35</v>
      </c>
      <c r="AX106" s="12" t="s">
        <v>80</v>
      </c>
      <c r="AY106" s="227" t="s">
        <v>160</v>
      </c>
    </row>
    <row r="107" spans="2:65" s="1" customFormat="1" ht="16.5" customHeight="1">
      <c r="B107" s="40"/>
      <c r="C107" s="191" t="s">
        <v>176</v>
      </c>
      <c r="D107" s="191" t="s">
        <v>162</v>
      </c>
      <c r="E107" s="192" t="s">
        <v>1189</v>
      </c>
      <c r="F107" s="193" t="s">
        <v>1190</v>
      </c>
      <c r="G107" s="194" t="s">
        <v>199</v>
      </c>
      <c r="H107" s="195">
        <v>60.499000000000002</v>
      </c>
      <c r="I107" s="196"/>
      <c r="J107" s="197">
        <f>ROUND(I107*H107,2)</f>
        <v>0</v>
      </c>
      <c r="K107" s="193" t="s">
        <v>21</v>
      </c>
      <c r="L107" s="60"/>
      <c r="M107" s="198" t="s">
        <v>21</v>
      </c>
      <c r="N107" s="199" t="s">
        <v>43</v>
      </c>
      <c r="O107" s="41"/>
      <c r="P107" s="200">
        <f>O107*H107</f>
        <v>0</v>
      </c>
      <c r="Q107" s="200">
        <v>0</v>
      </c>
      <c r="R107" s="200">
        <f>Q107*H107</f>
        <v>0</v>
      </c>
      <c r="S107" s="200">
        <v>0</v>
      </c>
      <c r="T107" s="201">
        <f>S107*H107</f>
        <v>0</v>
      </c>
      <c r="AR107" s="23" t="s">
        <v>166</v>
      </c>
      <c r="AT107" s="23" t="s">
        <v>162</v>
      </c>
      <c r="AU107" s="23" t="s">
        <v>82</v>
      </c>
      <c r="AY107" s="23" t="s">
        <v>160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3" t="s">
        <v>80</v>
      </c>
      <c r="BK107" s="202">
        <f>ROUND(I107*H107,2)</f>
        <v>0</v>
      </c>
      <c r="BL107" s="23" t="s">
        <v>166</v>
      </c>
      <c r="BM107" s="23" t="s">
        <v>1191</v>
      </c>
    </row>
    <row r="108" spans="2:65" s="1" customFormat="1" ht="13.5">
      <c r="B108" s="40"/>
      <c r="C108" s="62"/>
      <c r="D108" s="203" t="s">
        <v>167</v>
      </c>
      <c r="E108" s="62"/>
      <c r="F108" s="204" t="s">
        <v>1190</v>
      </c>
      <c r="G108" s="62"/>
      <c r="H108" s="62"/>
      <c r="I108" s="162"/>
      <c r="J108" s="62"/>
      <c r="K108" s="62"/>
      <c r="L108" s="60"/>
      <c r="M108" s="205"/>
      <c r="N108" s="41"/>
      <c r="O108" s="41"/>
      <c r="P108" s="41"/>
      <c r="Q108" s="41"/>
      <c r="R108" s="41"/>
      <c r="S108" s="41"/>
      <c r="T108" s="77"/>
      <c r="AT108" s="23" t="s">
        <v>167</v>
      </c>
      <c r="AU108" s="23" t="s">
        <v>82</v>
      </c>
    </row>
    <row r="109" spans="2:65" s="11" customFormat="1" ht="13.5">
      <c r="B109" s="206"/>
      <c r="C109" s="207"/>
      <c r="D109" s="203" t="s">
        <v>177</v>
      </c>
      <c r="E109" s="208" t="s">
        <v>21</v>
      </c>
      <c r="F109" s="209" t="s">
        <v>1192</v>
      </c>
      <c r="G109" s="207"/>
      <c r="H109" s="210">
        <v>60.499000000000002</v>
      </c>
      <c r="I109" s="211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177</v>
      </c>
      <c r="AU109" s="216" t="s">
        <v>82</v>
      </c>
      <c r="AV109" s="11" t="s">
        <v>82</v>
      </c>
      <c r="AW109" s="11" t="s">
        <v>35</v>
      </c>
      <c r="AX109" s="11" t="s">
        <v>72</v>
      </c>
      <c r="AY109" s="216" t="s">
        <v>160</v>
      </c>
    </row>
    <row r="110" spans="2:65" s="12" customFormat="1" ht="13.5">
      <c r="B110" s="217"/>
      <c r="C110" s="218"/>
      <c r="D110" s="203" t="s">
        <v>177</v>
      </c>
      <c r="E110" s="219" t="s">
        <v>21</v>
      </c>
      <c r="F110" s="220" t="s">
        <v>179</v>
      </c>
      <c r="G110" s="218"/>
      <c r="H110" s="221">
        <v>60.499000000000002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177</v>
      </c>
      <c r="AU110" s="227" t="s">
        <v>82</v>
      </c>
      <c r="AV110" s="12" t="s">
        <v>166</v>
      </c>
      <c r="AW110" s="12" t="s">
        <v>35</v>
      </c>
      <c r="AX110" s="12" t="s">
        <v>80</v>
      </c>
      <c r="AY110" s="227" t="s">
        <v>160</v>
      </c>
    </row>
    <row r="111" spans="2:65" s="1" customFormat="1" ht="16.5" customHeight="1">
      <c r="B111" s="40"/>
      <c r="C111" s="191" t="s">
        <v>196</v>
      </c>
      <c r="D111" s="191" t="s">
        <v>162</v>
      </c>
      <c r="E111" s="192" t="s">
        <v>1193</v>
      </c>
      <c r="F111" s="193" t="s">
        <v>1194</v>
      </c>
      <c r="G111" s="194" t="s">
        <v>199</v>
      </c>
      <c r="H111" s="195">
        <v>260.31799999999998</v>
      </c>
      <c r="I111" s="196"/>
      <c r="J111" s="197">
        <f>ROUND(I111*H111,2)</f>
        <v>0</v>
      </c>
      <c r="K111" s="193" t="s">
        <v>21</v>
      </c>
      <c r="L111" s="60"/>
      <c r="M111" s="198" t="s">
        <v>21</v>
      </c>
      <c r="N111" s="199" t="s">
        <v>43</v>
      </c>
      <c r="O111" s="41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3" t="s">
        <v>166</v>
      </c>
      <c r="AT111" s="23" t="s">
        <v>162</v>
      </c>
      <c r="AU111" s="23" t="s">
        <v>82</v>
      </c>
      <c r="AY111" s="23" t="s">
        <v>160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3" t="s">
        <v>80</v>
      </c>
      <c r="BK111" s="202">
        <f>ROUND(I111*H111,2)</f>
        <v>0</v>
      </c>
      <c r="BL111" s="23" t="s">
        <v>166</v>
      </c>
      <c r="BM111" s="23" t="s">
        <v>1195</v>
      </c>
    </row>
    <row r="112" spans="2:65" s="1" customFormat="1" ht="13.5">
      <c r="B112" s="40"/>
      <c r="C112" s="62"/>
      <c r="D112" s="203" t="s">
        <v>167</v>
      </c>
      <c r="E112" s="62"/>
      <c r="F112" s="204" t="s">
        <v>1194</v>
      </c>
      <c r="G112" s="62"/>
      <c r="H112" s="62"/>
      <c r="I112" s="162"/>
      <c r="J112" s="62"/>
      <c r="K112" s="62"/>
      <c r="L112" s="60"/>
      <c r="M112" s="205"/>
      <c r="N112" s="41"/>
      <c r="O112" s="41"/>
      <c r="P112" s="41"/>
      <c r="Q112" s="41"/>
      <c r="R112" s="41"/>
      <c r="S112" s="41"/>
      <c r="T112" s="77"/>
      <c r="AT112" s="23" t="s">
        <v>167</v>
      </c>
      <c r="AU112" s="23" t="s">
        <v>82</v>
      </c>
    </row>
    <row r="113" spans="2:65" s="11" customFormat="1" ht="13.5">
      <c r="B113" s="206"/>
      <c r="C113" s="207"/>
      <c r="D113" s="203" t="s">
        <v>177</v>
      </c>
      <c r="E113" s="208" t="s">
        <v>21</v>
      </c>
      <c r="F113" s="209" t="s">
        <v>1196</v>
      </c>
      <c r="G113" s="207"/>
      <c r="H113" s="210">
        <v>74.837999999999994</v>
      </c>
      <c r="I113" s="211"/>
      <c r="J113" s="207"/>
      <c r="K113" s="207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177</v>
      </c>
      <c r="AU113" s="216" t="s">
        <v>82</v>
      </c>
      <c r="AV113" s="11" t="s">
        <v>82</v>
      </c>
      <c r="AW113" s="11" t="s">
        <v>35</v>
      </c>
      <c r="AX113" s="11" t="s">
        <v>72</v>
      </c>
      <c r="AY113" s="216" t="s">
        <v>160</v>
      </c>
    </row>
    <row r="114" spans="2:65" s="11" customFormat="1" ht="13.5">
      <c r="B114" s="206"/>
      <c r="C114" s="207"/>
      <c r="D114" s="203" t="s">
        <v>177</v>
      </c>
      <c r="E114" s="208" t="s">
        <v>21</v>
      </c>
      <c r="F114" s="209" t="s">
        <v>1197</v>
      </c>
      <c r="G114" s="207"/>
      <c r="H114" s="210">
        <v>43.52</v>
      </c>
      <c r="I114" s="211"/>
      <c r="J114" s="207"/>
      <c r="K114" s="207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177</v>
      </c>
      <c r="AU114" s="216" t="s">
        <v>82</v>
      </c>
      <c r="AV114" s="11" t="s">
        <v>82</v>
      </c>
      <c r="AW114" s="11" t="s">
        <v>35</v>
      </c>
      <c r="AX114" s="11" t="s">
        <v>72</v>
      </c>
      <c r="AY114" s="216" t="s">
        <v>160</v>
      </c>
    </row>
    <row r="115" spans="2:65" s="11" customFormat="1" ht="13.5">
      <c r="B115" s="206"/>
      <c r="C115" s="207"/>
      <c r="D115" s="203" t="s">
        <v>177</v>
      </c>
      <c r="E115" s="208" t="s">
        <v>21</v>
      </c>
      <c r="F115" s="209" t="s">
        <v>1198</v>
      </c>
      <c r="G115" s="207"/>
      <c r="H115" s="210">
        <v>53.884</v>
      </c>
      <c r="I115" s="211"/>
      <c r="J115" s="207"/>
      <c r="K115" s="207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177</v>
      </c>
      <c r="AU115" s="216" t="s">
        <v>82</v>
      </c>
      <c r="AV115" s="11" t="s">
        <v>82</v>
      </c>
      <c r="AW115" s="11" t="s">
        <v>35</v>
      </c>
      <c r="AX115" s="11" t="s">
        <v>72</v>
      </c>
      <c r="AY115" s="216" t="s">
        <v>160</v>
      </c>
    </row>
    <row r="116" spans="2:65" s="11" customFormat="1" ht="13.5">
      <c r="B116" s="206"/>
      <c r="C116" s="207"/>
      <c r="D116" s="203" t="s">
        <v>177</v>
      </c>
      <c r="E116" s="208" t="s">
        <v>21</v>
      </c>
      <c r="F116" s="209" t="s">
        <v>1199</v>
      </c>
      <c r="G116" s="207"/>
      <c r="H116" s="210">
        <v>238.48500000000001</v>
      </c>
      <c r="I116" s="211"/>
      <c r="J116" s="207"/>
      <c r="K116" s="207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177</v>
      </c>
      <c r="AU116" s="216" t="s">
        <v>82</v>
      </c>
      <c r="AV116" s="11" t="s">
        <v>82</v>
      </c>
      <c r="AW116" s="11" t="s">
        <v>35</v>
      </c>
      <c r="AX116" s="11" t="s">
        <v>72</v>
      </c>
      <c r="AY116" s="216" t="s">
        <v>160</v>
      </c>
    </row>
    <row r="117" spans="2:65" s="11" customFormat="1" ht="13.5">
      <c r="B117" s="206"/>
      <c r="C117" s="207"/>
      <c r="D117" s="203" t="s">
        <v>177</v>
      </c>
      <c r="E117" s="208" t="s">
        <v>21</v>
      </c>
      <c r="F117" s="209" t="s">
        <v>1200</v>
      </c>
      <c r="G117" s="207"/>
      <c r="H117" s="210">
        <v>2.5830000000000002</v>
      </c>
      <c r="I117" s="211"/>
      <c r="J117" s="207"/>
      <c r="K117" s="207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177</v>
      </c>
      <c r="AU117" s="216" t="s">
        <v>82</v>
      </c>
      <c r="AV117" s="11" t="s">
        <v>82</v>
      </c>
      <c r="AW117" s="11" t="s">
        <v>35</v>
      </c>
      <c r="AX117" s="11" t="s">
        <v>72</v>
      </c>
      <c r="AY117" s="216" t="s">
        <v>160</v>
      </c>
    </row>
    <row r="118" spans="2:65" s="11" customFormat="1" ht="13.5">
      <c r="B118" s="206"/>
      <c r="C118" s="207"/>
      <c r="D118" s="203" t="s">
        <v>177</v>
      </c>
      <c r="E118" s="208" t="s">
        <v>21</v>
      </c>
      <c r="F118" s="209" t="s">
        <v>1201</v>
      </c>
      <c r="G118" s="207"/>
      <c r="H118" s="210">
        <v>107.325</v>
      </c>
      <c r="I118" s="211"/>
      <c r="J118" s="207"/>
      <c r="K118" s="207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177</v>
      </c>
      <c r="AU118" s="216" t="s">
        <v>82</v>
      </c>
      <c r="AV118" s="11" t="s">
        <v>82</v>
      </c>
      <c r="AW118" s="11" t="s">
        <v>35</v>
      </c>
      <c r="AX118" s="11" t="s">
        <v>72</v>
      </c>
      <c r="AY118" s="216" t="s">
        <v>160</v>
      </c>
    </row>
    <row r="119" spans="2:65" s="12" customFormat="1" ht="13.5">
      <c r="B119" s="217"/>
      <c r="C119" s="218"/>
      <c r="D119" s="203" t="s">
        <v>177</v>
      </c>
      <c r="E119" s="219" t="s">
        <v>447</v>
      </c>
      <c r="F119" s="220" t="s">
        <v>179</v>
      </c>
      <c r="G119" s="218"/>
      <c r="H119" s="221">
        <v>520.63499999999999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177</v>
      </c>
      <c r="AU119" s="227" t="s">
        <v>82</v>
      </c>
      <c r="AV119" s="12" t="s">
        <v>166</v>
      </c>
      <c r="AW119" s="12" t="s">
        <v>35</v>
      </c>
      <c r="AX119" s="12" t="s">
        <v>72</v>
      </c>
      <c r="AY119" s="227" t="s">
        <v>160</v>
      </c>
    </row>
    <row r="120" spans="2:65" s="11" customFormat="1" ht="13.5">
      <c r="B120" s="206"/>
      <c r="C120" s="207"/>
      <c r="D120" s="203" t="s">
        <v>177</v>
      </c>
      <c r="E120" s="208" t="s">
        <v>21</v>
      </c>
      <c r="F120" s="209" t="s">
        <v>588</v>
      </c>
      <c r="G120" s="207"/>
      <c r="H120" s="210">
        <v>260.31799999999998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177</v>
      </c>
      <c r="AU120" s="216" t="s">
        <v>82</v>
      </c>
      <c r="AV120" s="11" t="s">
        <v>82</v>
      </c>
      <c r="AW120" s="11" t="s">
        <v>35</v>
      </c>
      <c r="AX120" s="11" t="s">
        <v>72</v>
      </c>
      <c r="AY120" s="216" t="s">
        <v>160</v>
      </c>
    </row>
    <row r="121" spans="2:65" s="12" customFormat="1" ht="13.5">
      <c r="B121" s="217"/>
      <c r="C121" s="218"/>
      <c r="D121" s="203" t="s">
        <v>177</v>
      </c>
      <c r="E121" s="219" t="s">
        <v>450</v>
      </c>
      <c r="F121" s="220" t="s">
        <v>179</v>
      </c>
      <c r="G121" s="218"/>
      <c r="H121" s="221">
        <v>260.31799999999998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177</v>
      </c>
      <c r="AU121" s="227" t="s">
        <v>82</v>
      </c>
      <c r="AV121" s="12" t="s">
        <v>166</v>
      </c>
      <c r="AW121" s="12" t="s">
        <v>35</v>
      </c>
      <c r="AX121" s="12" t="s">
        <v>80</v>
      </c>
      <c r="AY121" s="227" t="s">
        <v>160</v>
      </c>
    </row>
    <row r="122" spans="2:65" s="11" customFormat="1" ht="13.5">
      <c r="B122" s="206"/>
      <c r="C122" s="207"/>
      <c r="D122" s="203" t="s">
        <v>177</v>
      </c>
      <c r="E122" s="208" t="s">
        <v>21</v>
      </c>
      <c r="F122" s="209" t="s">
        <v>589</v>
      </c>
      <c r="G122" s="207"/>
      <c r="H122" s="210">
        <v>260.31799999999998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177</v>
      </c>
      <c r="AU122" s="216" t="s">
        <v>82</v>
      </c>
      <c r="AV122" s="11" t="s">
        <v>82</v>
      </c>
      <c r="AW122" s="11" t="s">
        <v>35</v>
      </c>
      <c r="AX122" s="11" t="s">
        <v>72</v>
      </c>
      <c r="AY122" s="216" t="s">
        <v>160</v>
      </c>
    </row>
    <row r="123" spans="2:65" s="12" customFormat="1" ht="13.5">
      <c r="B123" s="217"/>
      <c r="C123" s="218"/>
      <c r="D123" s="203" t="s">
        <v>177</v>
      </c>
      <c r="E123" s="219" t="s">
        <v>453</v>
      </c>
      <c r="F123" s="220" t="s">
        <v>179</v>
      </c>
      <c r="G123" s="218"/>
      <c r="H123" s="221">
        <v>260.31799999999998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177</v>
      </c>
      <c r="AU123" s="227" t="s">
        <v>82</v>
      </c>
      <c r="AV123" s="12" t="s">
        <v>166</v>
      </c>
      <c r="AW123" s="12" t="s">
        <v>35</v>
      </c>
      <c r="AX123" s="12" t="s">
        <v>72</v>
      </c>
      <c r="AY123" s="227" t="s">
        <v>160</v>
      </c>
    </row>
    <row r="124" spans="2:65" s="1" customFormat="1" ht="16.5" customHeight="1">
      <c r="B124" s="40"/>
      <c r="C124" s="191" t="s">
        <v>183</v>
      </c>
      <c r="D124" s="191" t="s">
        <v>162</v>
      </c>
      <c r="E124" s="192" t="s">
        <v>590</v>
      </c>
      <c r="F124" s="193" t="s">
        <v>591</v>
      </c>
      <c r="G124" s="194" t="s">
        <v>199</v>
      </c>
      <c r="H124" s="195">
        <v>195.239</v>
      </c>
      <c r="I124" s="196"/>
      <c r="J124" s="197">
        <f>ROUND(I124*H124,2)</f>
        <v>0</v>
      </c>
      <c r="K124" s="193" t="s">
        <v>21</v>
      </c>
      <c r="L124" s="60"/>
      <c r="M124" s="198" t="s">
        <v>21</v>
      </c>
      <c r="N124" s="199" t="s">
        <v>43</v>
      </c>
      <c r="O124" s="41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3" t="s">
        <v>166</v>
      </c>
      <c r="AT124" s="23" t="s">
        <v>162</v>
      </c>
      <c r="AU124" s="23" t="s">
        <v>82</v>
      </c>
      <c r="AY124" s="23" t="s">
        <v>160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3" t="s">
        <v>80</v>
      </c>
      <c r="BK124" s="202">
        <f>ROUND(I124*H124,2)</f>
        <v>0</v>
      </c>
      <c r="BL124" s="23" t="s">
        <v>166</v>
      </c>
      <c r="BM124" s="23" t="s">
        <v>1202</v>
      </c>
    </row>
    <row r="125" spans="2:65" s="1" customFormat="1" ht="13.5">
      <c r="B125" s="40"/>
      <c r="C125" s="62"/>
      <c r="D125" s="203" t="s">
        <v>167</v>
      </c>
      <c r="E125" s="62"/>
      <c r="F125" s="204" t="s">
        <v>591</v>
      </c>
      <c r="G125" s="62"/>
      <c r="H125" s="62"/>
      <c r="I125" s="162"/>
      <c r="J125" s="62"/>
      <c r="K125" s="62"/>
      <c r="L125" s="60"/>
      <c r="M125" s="205"/>
      <c r="N125" s="41"/>
      <c r="O125" s="41"/>
      <c r="P125" s="41"/>
      <c r="Q125" s="41"/>
      <c r="R125" s="41"/>
      <c r="S125" s="41"/>
      <c r="T125" s="77"/>
      <c r="AT125" s="23" t="s">
        <v>167</v>
      </c>
      <c r="AU125" s="23" t="s">
        <v>82</v>
      </c>
    </row>
    <row r="126" spans="2:65" s="11" customFormat="1" ht="13.5">
      <c r="B126" s="206"/>
      <c r="C126" s="207"/>
      <c r="D126" s="203" t="s">
        <v>177</v>
      </c>
      <c r="E126" s="208" t="s">
        <v>21</v>
      </c>
      <c r="F126" s="209" t="s">
        <v>1203</v>
      </c>
      <c r="G126" s="207"/>
      <c r="H126" s="210">
        <v>195.239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177</v>
      </c>
      <c r="AU126" s="216" t="s">
        <v>82</v>
      </c>
      <c r="AV126" s="11" t="s">
        <v>82</v>
      </c>
      <c r="AW126" s="11" t="s">
        <v>35</v>
      </c>
      <c r="AX126" s="11" t="s">
        <v>72</v>
      </c>
      <c r="AY126" s="216" t="s">
        <v>160</v>
      </c>
    </row>
    <row r="127" spans="2:65" s="12" customFormat="1" ht="13.5">
      <c r="B127" s="217"/>
      <c r="C127" s="218"/>
      <c r="D127" s="203" t="s">
        <v>177</v>
      </c>
      <c r="E127" s="219" t="s">
        <v>21</v>
      </c>
      <c r="F127" s="220" t="s">
        <v>179</v>
      </c>
      <c r="G127" s="218"/>
      <c r="H127" s="221">
        <v>195.239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177</v>
      </c>
      <c r="AU127" s="227" t="s">
        <v>82</v>
      </c>
      <c r="AV127" s="12" t="s">
        <v>166</v>
      </c>
      <c r="AW127" s="12" t="s">
        <v>35</v>
      </c>
      <c r="AX127" s="12" t="s">
        <v>80</v>
      </c>
      <c r="AY127" s="227" t="s">
        <v>160</v>
      </c>
    </row>
    <row r="128" spans="2:65" s="1" customFormat="1" ht="16.5" customHeight="1">
      <c r="B128" s="40"/>
      <c r="C128" s="191" t="s">
        <v>206</v>
      </c>
      <c r="D128" s="191" t="s">
        <v>162</v>
      </c>
      <c r="E128" s="192" t="s">
        <v>1204</v>
      </c>
      <c r="F128" s="193" t="s">
        <v>1205</v>
      </c>
      <c r="G128" s="194" t="s">
        <v>199</v>
      </c>
      <c r="H128" s="195">
        <v>260.31799999999998</v>
      </c>
      <c r="I128" s="196"/>
      <c r="J128" s="197">
        <f>ROUND(I128*H128,2)</f>
        <v>0</v>
      </c>
      <c r="K128" s="193" t="s">
        <v>21</v>
      </c>
      <c r="L128" s="60"/>
      <c r="M128" s="198" t="s">
        <v>21</v>
      </c>
      <c r="N128" s="199" t="s">
        <v>43</v>
      </c>
      <c r="O128" s="41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AR128" s="23" t="s">
        <v>166</v>
      </c>
      <c r="AT128" s="23" t="s">
        <v>162</v>
      </c>
      <c r="AU128" s="23" t="s">
        <v>82</v>
      </c>
      <c r="AY128" s="23" t="s">
        <v>160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3" t="s">
        <v>80</v>
      </c>
      <c r="BK128" s="202">
        <f>ROUND(I128*H128,2)</f>
        <v>0</v>
      </c>
      <c r="BL128" s="23" t="s">
        <v>166</v>
      </c>
      <c r="BM128" s="23" t="s">
        <v>1206</v>
      </c>
    </row>
    <row r="129" spans="2:65" s="1" customFormat="1" ht="13.5">
      <c r="B129" s="40"/>
      <c r="C129" s="62"/>
      <c r="D129" s="203" t="s">
        <v>167</v>
      </c>
      <c r="E129" s="62"/>
      <c r="F129" s="204" t="s">
        <v>1205</v>
      </c>
      <c r="G129" s="62"/>
      <c r="H129" s="62"/>
      <c r="I129" s="162"/>
      <c r="J129" s="62"/>
      <c r="K129" s="62"/>
      <c r="L129" s="60"/>
      <c r="M129" s="205"/>
      <c r="N129" s="41"/>
      <c r="O129" s="41"/>
      <c r="P129" s="41"/>
      <c r="Q129" s="41"/>
      <c r="R129" s="41"/>
      <c r="S129" s="41"/>
      <c r="T129" s="77"/>
      <c r="AT129" s="23" t="s">
        <v>167</v>
      </c>
      <c r="AU129" s="23" t="s">
        <v>82</v>
      </c>
    </row>
    <row r="130" spans="2:65" s="11" customFormat="1" ht="13.5">
      <c r="B130" s="206"/>
      <c r="C130" s="207"/>
      <c r="D130" s="203" t="s">
        <v>177</v>
      </c>
      <c r="E130" s="208" t="s">
        <v>21</v>
      </c>
      <c r="F130" s="209" t="s">
        <v>453</v>
      </c>
      <c r="G130" s="207"/>
      <c r="H130" s="210">
        <v>260.31799999999998</v>
      </c>
      <c r="I130" s="211"/>
      <c r="J130" s="207"/>
      <c r="K130" s="207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177</v>
      </c>
      <c r="AU130" s="216" t="s">
        <v>82</v>
      </c>
      <c r="AV130" s="11" t="s">
        <v>82</v>
      </c>
      <c r="AW130" s="11" t="s">
        <v>35</v>
      </c>
      <c r="AX130" s="11" t="s">
        <v>72</v>
      </c>
      <c r="AY130" s="216" t="s">
        <v>160</v>
      </c>
    </row>
    <row r="131" spans="2:65" s="12" customFormat="1" ht="13.5">
      <c r="B131" s="217"/>
      <c r="C131" s="218"/>
      <c r="D131" s="203" t="s">
        <v>177</v>
      </c>
      <c r="E131" s="219" t="s">
        <v>21</v>
      </c>
      <c r="F131" s="220" t="s">
        <v>179</v>
      </c>
      <c r="G131" s="218"/>
      <c r="H131" s="221">
        <v>260.31799999999998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177</v>
      </c>
      <c r="AU131" s="227" t="s">
        <v>82</v>
      </c>
      <c r="AV131" s="12" t="s">
        <v>166</v>
      </c>
      <c r="AW131" s="12" t="s">
        <v>35</v>
      </c>
      <c r="AX131" s="12" t="s">
        <v>80</v>
      </c>
      <c r="AY131" s="227" t="s">
        <v>160</v>
      </c>
    </row>
    <row r="132" spans="2:65" s="1" customFormat="1" ht="16.5" customHeight="1">
      <c r="B132" s="40"/>
      <c r="C132" s="191" t="s">
        <v>187</v>
      </c>
      <c r="D132" s="191" t="s">
        <v>162</v>
      </c>
      <c r="E132" s="192" t="s">
        <v>598</v>
      </c>
      <c r="F132" s="193" t="s">
        <v>599</v>
      </c>
      <c r="G132" s="194" t="s">
        <v>199</v>
      </c>
      <c r="H132" s="195">
        <v>195.239</v>
      </c>
      <c r="I132" s="196"/>
      <c r="J132" s="197">
        <f>ROUND(I132*H132,2)</f>
        <v>0</v>
      </c>
      <c r="K132" s="193" t="s">
        <v>21</v>
      </c>
      <c r="L132" s="60"/>
      <c r="M132" s="198" t="s">
        <v>21</v>
      </c>
      <c r="N132" s="199" t="s">
        <v>43</v>
      </c>
      <c r="O132" s="4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AR132" s="23" t="s">
        <v>166</v>
      </c>
      <c r="AT132" s="23" t="s">
        <v>162</v>
      </c>
      <c r="AU132" s="23" t="s">
        <v>82</v>
      </c>
      <c r="AY132" s="23" t="s">
        <v>160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3" t="s">
        <v>80</v>
      </c>
      <c r="BK132" s="202">
        <f>ROUND(I132*H132,2)</f>
        <v>0</v>
      </c>
      <c r="BL132" s="23" t="s">
        <v>166</v>
      </c>
      <c r="BM132" s="23" t="s">
        <v>1207</v>
      </c>
    </row>
    <row r="133" spans="2:65" s="1" customFormat="1" ht="13.5">
      <c r="B133" s="40"/>
      <c r="C133" s="62"/>
      <c r="D133" s="203" t="s">
        <v>167</v>
      </c>
      <c r="E133" s="62"/>
      <c r="F133" s="204" t="s">
        <v>599</v>
      </c>
      <c r="G133" s="62"/>
      <c r="H133" s="62"/>
      <c r="I133" s="162"/>
      <c r="J133" s="62"/>
      <c r="K133" s="62"/>
      <c r="L133" s="60"/>
      <c r="M133" s="205"/>
      <c r="N133" s="41"/>
      <c r="O133" s="41"/>
      <c r="P133" s="41"/>
      <c r="Q133" s="41"/>
      <c r="R133" s="41"/>
      <c r="S133" s="41"/>
      <c r="T133" s="77"/>
      <c r="AT133" s="23" t="s">
        <v>167</v>
      </c>
      <c r="AU133" s="23" t="s">
        <v>82</v>
      </c>
    </row>
    <row r="134" spans="2:65" s="11" customFormat="1" ht="13.5">
      <c r="B134" s="206"/>
      <c r="C134" s="207"/>
      <c r="D134" s="203" t="s">
        <v>177</v>
      </c>
      <c r="E134" s="208" t="s">
        <v>21</v>
      </c>
      <c r="F134" s="209" t="s">
        <v>1208</v>
      </c>
      <c r="G134" s="207"/>
      <c r="H134" s="210">
        <v>195.239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177</v>
      </c>
      <c r="AU134" s="216" t="s">
        <v>82</v>
      </c>
      <c r="AV134" s="11" t="s">
        <v>82</v>
      </c>
      <c r="AW134" s="11" t="s">
        <v>35</v>
      </c>
      <c r="AX134" s="11" t="s">
        <v>72</v>
      </c>
      <c r="AY134" s="216" t="s">
        <v>160</v>
      </c>
    </row>
    <row r="135" spans="2:65" s="12" customFormat="1" ht="13.5">
      <c r="B135" s="217"/>
      <c r="C135" s="218"/>
      <c r="D135" s="203" t="s">
        <v>177</v>
      </c>
      <c r="E135" s="219" t="s">
        <v>21</v>
      </c>
      <c r="F135" s="220" t="s">
        <v>179</v>
      </c>
      <c r="G135" s="218"/>
      <c r="H135" s="221">
        <v>195.239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177</v>
      </c>
      <c r="AU135" s="227" t="s">
        <v>82</v>
      </c>
      <c r="AV135" s="12" t="s">
        <v>166</v>
      </c>
      <c r="AW135" s="12" t="s">
        <v>35</v>
      </c>
      <c r="AX135" s="12" t="s">
        <v>80</v>
      </c>
      <c r="AY135" s="227" t="s">
        <v>160</v>
      </c>
    </row>
    <row r="136" spans="2:65" s="1" customFormat="1" ht="16.5" customHeight="1">
      <c r="B136" s="40"/>
      <c r="C136" s="191" t="s">
        <v>213</v>
      </c>
      <c r="D136" s="191" t="s">
        <v>162</v>
      </c>
      <c r="E136" s="192" t="s">
        <v>603</v>
      </c>
      <c r="F136" s="193" t="s">
        <v>604</v>
      </c>
      <c r="G136" s="194" t="s">
        <v>165</v>
      </c>
      <c r="H136" s="195">
        <v>1035.8869999999999</v>
      </c>
      <c r="I136" s="196"/>
      <c r="J136" s="197">
        <f>ROUND(I136*H136,2)</f>
        <v>0</v>
      </c>
      <c r="K136" s="193" t="s">
        <v>21</v>
      </c>
      <c r="L136" s="60"/>
      <c r="M136" s="198" t="s">
        <v>21</v>
      </c>
      <c r="N136" s="199" t="s">
        <v>43</v>
      </c>
      <c r="O136" s="41"/>
      <c r="P136" s="200">
        <f>O136*H136</f>
        <v>0</v>
      </c>
      <c r="Q136" s="200">
        <v>8.4000000000000003E-4</v>
      </c>
      <c r="R136" s="200">
        <f>Q136*H136</f>
        <v>0.87014508000000002</v>
      </c>
      <c r="S136" s="200">
        <v>0</v>
      </c>
      <c r="T136" s="201">
        <f>S136*H136</f>
        <v>0</v>
      </c>
      <c r="AR136" s="23" t="s">
        <v>166</v>
      </c>
      <c r="AT136" s="23" t="s">
        <v>162</v>
      </c>
      <c r="AU136" s="23" t="s">
        <v>82</v>
      </c>
      <c r="AY136" s="23" t="s">
        <v>160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23" t="s">
        <v>80</v>
      </c>
      <c r="BK136" s="202">
        <f>ROUND(I136*H136,2)</f>
        <v>0</v>
      </c>
      <c r="BL136" s="23" t="s">
        <v>166</v>
      </c>
      <c r="BM136" s="23" t="s">
        <v>1209</v>
      </c>
    </row>
    <row r="137" spans="2:65" s="1" customFormat="1" ht="13.5">
      <c r="B137" s="40"/>
      <c r="C137" s="62"/>
      <c r="D137" s="203" t="s">
        <v>167</v>
      </c>
      <c r="E137" s="62"/>
      <c r="F137" s="204" t="s">
        <v>604</v>
      </c>
      <c r="G137" s="62"/>
      <c r="H137" s="62"/>
      <c r="I137" s="162"/>
      <c r="J137" s="62"/>
      <c r="K137" s="62"/>
      <c r="L137" s="60"/>
      <c r="M137" s="205"/>
      <c r="N137" s="41"/>
      <c r="O137" s="41"/>
      <c r="P137" s="41"/>
      <c r="Q137" s="41"/>
      <c r="R137" s="41"/>
      <c r="S137" s="41"/>
      <c r="T137" s="77"/>
      <c r="AT137" s="23" t="s">
        <v>167</v>
      </c>
      <c r="AU137" s="23" t="s">
        <v>82</v>
      </c>
    </row>
    <row r="138" spans="2:65" s="11" customFormat="1" ht="13.5">
      <c r="B138" s="206"/>
      <c r="C138" s="207"/>
      <c r="D138" s="203" t="s">
        <v>177</v>
      </c>
      <c r="E138" s="208" t="s">
        <v>21</v>
      </c>
      <c r="F138" s="209" t="s">
        <v>1210</v>
      </c>
      <c r="G138" s="207"/>
      <c r="H138" s="210">
        <v>180.928</v>
      </c>
      <c r="I138" s="211"/>
      <c r="J138" s="207"/>
      <c r="K138" s="207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177</v>
      </c>
      <c r="AU138" s="216" t="s">
        <v>82</v>
      </c>
      <c r="AV138" s="11" t="s">
        <v>82</v>
      </c>
      <c r="AW138" s="11" t="s">
        <v>35</v>
      </c>
      <c r="AX138" s="11" t="s">
        <v>72</v>
      </c>
      <c r="AY138" s="216" t="s">
        <v>160</v>
      </c>
    </row>
    <row r="139" spans="2:65" s="11" customFormat="1" ht="13.5">
      <c r="B139" s="206"/>
      <c r="C139" s="207"/>
      <c r="D139" s="203" t="s">
        <v>177</v>
      </c>
      <c r="E139" s="208" t="s">
        <v>21</v>
      </c>
      <c r="F139" s="209" t="s">
        <v>1211</v>
      </c>
      <c r="G139" s="207"/>
      <c r="H139" s="210">
        <v>85.102999999999994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177</v>
      </c>
      <c r="AU139" s="216" t="s">
        <v>82</v>
      </c>
      <c r="AV139" s="11" t="s">
        <v>82</v>
      </c>
      <c r="AW139" s="11" t="s">
        <v>35</v>
      </c>
      <c r="AX139" s="11" t="s">
        <v>72</v>
      </c>
      <c r="AY139" s="216" t="s">
        <v>160</v>
      </c>
    </row>
    <row r="140" spans="2:65" s="11" customFormat="1" ht="13.5">
      <c r="B140" s="206"/>
      <c r="C140" s="207"/>
      <c r="D140" s="203" t="s">
        <v>177</v>
      </c>
      <c r="E140" s="208" t="s">
        <v>21</v>
      </c>
      <c r="F140" s="209" t="s">
        <v>1212</v>
      </c>
      <c r="G140" s="207"/>
      <c r="H140" s="210">
        <v>108.45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177</v>
      </c>
      <c r="AU140" s="216" t="s">
        <v>82</v>
      </c>
      <c r="AV140" s="11" t="s">
        <v>82</v>
      </c>
      <c r="AW140" s="11" t="s">
        <v>35</v>
      </c>
      <c r="AX140" s="11" t="s">
        <v>72</v>
      </c>
      <c r="AY140" s="216" t="s">
        <v>160</v>
      </c>
    </row>
    <row r="141" spans="2:65" s="11" customFormat="1" ht="13.5">
      <c r="B141" s="206"/>
      <c r="C141" s="207"/>
      <c r="D141" s="203" t="s">
        <v>177</v>
      </c>
      <c r="E141" s="208" t="s">
        <v>21</v>
      </c>
      <c r="F141" s="209" t="s">
        <v>1213</v>
      </c>
      <c r="G141" s="207"/>
      <c r="H141" s="210">
        <v>476.24099999999999</v>
      </c>
      <c r="I141" s="211"/>
      <c r="J141" s="207"/>
      <c r="K141" s="207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177</v>
      </c>
      <c r="AU141" s="216" t="s">
        <v>82</v>
      </c>
      <c r="AV141" s="11" t="s">
        <v>82</v>
      </c>
      <c r="AW141" s="11" t="s">
        <v>35</v>
      </c>
      <c r="AX141" s="11" t="s">
        <v>72</v>
      </c>
      <c r="AY141" s="216" t="s">
        <v>160</v>
      </c>
    </row>
    <row r="142" spans="2:65" s="11" customFormat="1" ht="13.5">
      <c r="B142" s="206"/>
      <c r="C142" s="207"/>
      <c r="D142" s="203" t="s">
        <v>177</v>
      </c>
      <c r="E142" s="208" t="s">
        <v>21</v>
      </c>
      <c r="F142" s="209" t="s">
        <v>1214</v>
      </c>
      <c r="G142" s="207"/>
      <c r="H142" s="210">
        <v>6.29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177</v>
      </c>
      <c r="AU142" s="216" t="s">
        <v>82</v>
      </c>
      <c r="AV142" s="11" t="s">
        <v>82</v>
      </c>
      <c r="AW142" s="11" t="s">
        <v>35</v>
      </c>
      <c r="AX142" s="11" t="s">
        <v>72</v>
      </c>
      <c r="AY142" s="216" t="s">
        <v>160</v>
      </c>
    </row>
    <row r="143" spans="2:65" s="11" customFormat="1" ht="13.5">
      <c r="B143" s="206"/>
      <c r="C143" s="207"/>
      <c r="D143" s="203" t="s">
        <v>177</v>
      </c>
      <c r="E143" s="208" t="s">
        <v>21</v>
      </c>
      <c r="F143" s="209" t="s">
        <v>1215</v>
      </c>
      <c r="G143" s="207"/>
      <c r="H143" s="210">
        <v>178.875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177</v>
      </c>
      <c r="AU143" s="216" t="s">
        <v>82</v>
      </c>
      <c r="AV143" s="11" t="s">
        <v>82</v>
      </c>
      <c r="AW143" s="11" t="s">
        <v>35</v>
      </c>
      <c r="AX143" s="11" t="s">
        <v>72</v>
      </c>
      <c r="AY143" s="216" t="s">
        <v>160</v>
      </c>
    </row>
    <row r="144" spans="2:65" s="12" customFormat="1" ht="13.5">
      <c r="B144" s="217"/>
      <c r="C144" s="218"/>
      <c r="D144" s="203" t="s">
        <v>177</v>
      </c>
      <c r="E144" s="219" t="s">
        <v>461</v>
      </c>
      <c r="F144" s="220" t="s">
        <v>179</v>
      </c>
      <c r="G144" s="218"/>
      <c r="H144" s="221">
        <v>1035.8869999999999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177</v>
      </c>
      <c r="AU144" s="227" t="s">
        <v>82</v>
      </c>
      <c r="AV144" s="12" t="s">
        <v>166</v>
      </c>
      <c r="AW144" s="12" t="s">
        <v>35</v>
      </c>
      <c r="AX144" s="12" t="s">
        <v>80</v>
      </c>
      <c r="AY144" s="227" t="s">
        <v>160</v>
      </c>
    </row>
    <row r="145" spans="2:65" s="1" customFormat="1" ht="16.5" customHeight="1">
      <c r="B145" s="40"/>
      <c r="C145" s="191" t="s">
        <v>191</v>
      </c>
      <c r="D145" s="191" t="s">
        <v>162</v>
      </c>
      <c r="E145" s="192" t="s">
        <v>608</v>
      </c>
      <c r="F145" s="193" t="s">
        <v>609</v>
      </c>
      <c r="G145" s="194" t="s">
        <v>165</v>
      </c>
      <c r="H145" s="195">
        <v>1035.8869999999999</v>
      </c>
      <c r="I145" s="196"/>
      <c r="J145" s="197">
        <f>ROUND(I145*H145,2)</f>
        <v>0</v>
      </c>
      <c r="K145" s="193" t="s">
        <v>21</v>
      </c>
      <c r="L145" s="60"/>
      <c r="M145" s="198" t="s">
        <v>21</v>
      </c>
      <c r="N145" s="199" t="s">
        <v>43</v>
      </c>
      <c r="O145" s="41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AR145" s="23" t="s">
        <v>166</v>
      </c>
      <c r="AT145" s="23" t="s">
        <v>162</v>
      </c>
      <c r="AU145" s="23" t="s">
        <v>82</v>
      </c>
      <c r="AY145" s="23" t="s">
        <v>160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3" t="s">
        <v>80</v>
      </c>
      <c r="BK145" s="202">
        <f>ROUND(I145*H145,2)</f>
        <v>0</v>
      </c>
      <c r="BL145" s="23" t="s">
        <v>166</v>
      </c>
      <c r="BM145" s="23" t="s">
        <v>1216</v>
      </c>
    </row>
    <row r="146" spans="2:65" s="1" customFormat="1" ht="13.5">
      <c r="B146" s="40"/>
      <c r="C146" s="62"/>
      <c r="D146" s="203" t="s">
        <v>167</v>
      </c>
      <c r="E146" s="62"/>
      <c r="F146" s="204" t="s">
        <v>609</v>
      </c>
      <c r="G146" s="62"/>
      <c r="H146" s="62"/>
      <c r="I146" s="162"/>
      <c r="J146" s="62"/>
      <c r="K146" s="62"/>
      <c r="L146" s="60"/>
      <c r="M146" s="205"/>
      <c r="N146" s="41"/>
      <c r="O146" s="41"/>
      <c r="P146" s="41"/>
      <c r="Q146" s="41"/>
      <c r="R146" s="41"/>
      <c r="S146" s="41"/>
      <c r="T146" s="77"/>
      <c r="AT146" s="23" t="s">
        <v>167</v>
      </c>
      <c r="AU146" s="23" t="s">
        <v>82</v>
      </c>
    </row>
    <row r="147" spans="2:65" s="11" customFormat="1" ht="13.5">
      <c r="B147" s="206"/>
      <c r="C147" s="207"/>
      <c r="D147" s="203" t="s">
        <v>177</v>
      </c>
      <c r="E147" s="208" t="s">
        <v>21</v>
      </c>
      <c r="F147" s="209" t="s">
        <v>461</v>
      </c>
      <c r="G147" s="207"/>
      <c r="H147" s="210">
        <v>1035.8869999999999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177</v>
      </c>
      <c r="AU147" s="216" t="s">
        <v>82</v>
      </c>
      <c r="AV147" s="11" t="s">
        <v>82</v>
      </c>
      <c r="AW147" s="11" t="s">
        <v>35</v>
      </c>
      <c r="AX147" s="11" t="s">
        <v>72</v>
      </c>
      <c r="AY147" s="216" t="s">
        <v>160</v>
      </c>
    </row>
    <row r="148" spans="2:65" s="12" customFormat="1" ht="13.5">
      <c r="B148" s="217"/>
      <c r="C148" s="218"/>
      <c r="D148" s="203" t="s">
        <v>177</v>
      </c>
      <c r="E148" s="219" t="s">
        <v>21</v>
      </c>
      <c r="F148" s="220" t="s">
        <v>179</v>
      </c>
      <c r="G148" s="218"/>
      <c r="H148" s="221">
        <v>1035.8869999999999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177</v>
      </c>
      <c r="AU148" s="227" t="s">
        <v>82</v>
      </c>
      <c r="AV148" s="12" t="s">
        <v>166</v>
      </c>
      <c r="AW148" s="12" t="s">
        <v>35</v>
      </c>
      <c r="AX148" s="12" t="s">
        <v>80</v>
      </c>
      <c r="AY148" s="227" t="s">
        <v>160</v>
      </c>
    </row>
    <row r="149" spans="2:65" s="1" customFormat="1" ht="16.5" customHeight="1">
      <c r="B149" s="40"/>
      <c r="C149" s="191" t="s">
        <v>10</v>
      </c>
      <c r="D149" s="191" t="s">
        <v>162</v>
      </c>
      <c r="E149" s="192" t="s">
        <v>1217</v>
      </c>
      <c r="F149" s="193" t="s">
        <v>1218</v>
      </c>
      <c r="G149" s="194" t="s">
        <v>165</v>
      </c>
      <c r="H149" s="195">
        <v>77.591999999999999</v>
      </c>
      <c r="I149" s="196"/>
      <c r="J149" s="197">
        <f>ROUND(I149*H149,2)</f>
        <v>0</v>
      </c>
      <c r="K149" s="193" t="s">
        <v>21</v>
      </c>
      <c r="L149" s="60"/>
      <c r="M149" s="198" t="s">
        <v>21</v>
      </c>
      <c r="N149" s="199" t="s">
        <v>43</v>
      </c>
      <c r="O149" s="41"/>
      <c r="P149" s="200">
        <f>O149*H149</f>
        <v>0</v>
      </c>
      <c r="Q149" s="200">
        <v>6.9999999999999999E-4</v>
      </c>
      <c r="R149" s="200">
        <f>Q149*H149</f>
        <v>5.4314399999999999E-2</v>
      </c>
      <c r="S149" s="200">
        <v>0</v>
      </c>
      <c r="T149" s="201">
        <f>S149*H149</f>
        <v>0</v>
      </c>
      <c r="AR149" s="23" t="s">
        <v>166</v>
      </c>
      <c r="AT149" s="23" t="s">
        <v>162</v>
      </c>
      <c r="AU149" s="23" t="s">
        <v>82</v>
      </c>
      <c r="AY149" s="23" t="s">
        <v>160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3" t="s">
        <v>80</v>
      </c>
      <c r="BK149" s="202">
        <f>ROUND(I149*H149,2)</f>
        <v>0</v>
      </c>
      <c r="BL149" s="23" t="s">
        <v>166</v>
      </c>
      <c r="BM149" s="23" t="s">
        <v>1219</v>
      </c>
    </row>
    <row r="150" spans="2:65" s="1" customFormat="1" ht="13.5">
      <c r="B150" s="40"/>
      <c r="C150" s="62"/>
      <c r="D150" s="203" t="s">
        <v>167</v>
      </c>
      <c r="E150" s="62"/>
      <c r="F150" s="204" t="s">
        <v>1218</v>
      </c>
      <c r="G150" s="62"/>
      <c r="H150" s="62"/>
      <c r="I150" s="162"/>
      <c r="J150" s="62"/>
      <c r="K150" s="62"/>
      <c r="L150" s="60"/>
      <c r="M150" s="205"/>
      <c r="N150" s="41"/>
      <c r="O150" s="41"/>
      <c r="P150" s="41"/>
      <c r="Q150" s="41"/>
      <c r="R150" s="41"/>
      <c r="S150" s="41"/>
      <c r="T150" s="77"/>
      <c r="AT150" s="23" t="s">
        <v>167</v>
      </c>
      <c r="AU150" s="23" t="s">
        <v>82</v>
      </c>
    </row>
    <row r="151" spans="2:65" s="13" customFormat="1" ht="13.5">
      <c r="B151" s="247"/>
      <c r="C151" s="248"/>
      <c r="D151" s="203" t="s">
        <v>177</v>
      </c>
      <c r="E151" s="249" t="s">
        <v>21</v>
      </c>
      <c r="F151" s="250" t="s">
        <v>1220</v>
      </c>
      <c r="G151" s="248"/>
      <c r="H151" s="249" t="s">
        <v>21</v>
      </c>
      <c r="I151" s="251"/>
      <c r="J151" s="248"/>
      <c r="K151" s="248"/>
      <c r="L151" s="252"/>
      <c r="M151" s="253"/>
      <c r="N151" s="254"/>
      <c r="O151" s="254"/>
      <c r="P151" s="254"/>
      <c r="Q151" s="254"/>
      <c r="R151" s="254"/>
      <c r="S151" s="254"/>
      <c r="T151" s="255"/>
      <c r="AT151" s="256" t="s">
        <v>177</v>
      </c>
      <c r="AU151" s="256" t="s">
        <v>82</v>
      </c>
      <c r="AV151" s="13" t="s">
        <v>80</v>
      </c>
      <c r="AW151" s="13" t="s">
        <v>35</v>
      </c>
      <c r="AX151" s="13" t="s">
        <v>72</v>
      </c>
      <c r="AY151" s="256" t="s">
        <v>160</v>
      </c>
    </row>
    <row r="152" spans="2:65" s="11" customFormat="1" ht="13.5">
      <c r="B152" s="206"/>
      <c r="C152" s="207"/>
      <c r="D152" s="203" t="s">
        <v>177</v>
      </c>
      <c r="E152" s="208" t="s">
        <v>21</v>
      </c>
      <c r="F152" s="209" t="s">
        <v>1221</v>
      </c>
      <c r="G152" s="207"/>
      <c r="H152" s="210">
        <v>77.591999999999999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177</v>
      </c>
      <c r="AU152" s="216" t="s">
        <v>82</v>
      </c>
      <c r="AV152" s="11" t="s">
        <v>82</v>
      </c>
      <c r="AW152" s="11" t="s">
        <v>35</v>
      </c>
      <c r="AX152" s="11" t="s">
        <v>72</v>
      </c>
      <c r="AY152" s="216" t="s">
        <v>160</v>
      </c>
    </row>
    <row r="153" spans="2:65" s="12" customFormat="1" ht="13.5">
      <c r="B153" s="217"/>
      <c r="C153" s="218"/>
      <c r="D153" s="203" t="s">
        <v>177</v>
      </c>
      <c r="E153" s="219" t="s">
        <v>1153</v>
      </c>
      <c r="F153" s="220" t="s">
        <v>179</v>
      </c>
      <c r="G153" s="218"/>
      <c r="H153" s="221">
        <v>77.591999999999999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177</v>
      </c>
      <c r="AU153" s="227" t="s">
        <v>82</v>
      </c>
      <c r="AV153" s="12" t="s">
        <v>166</v>
      </c>
      <c r="AW153" s="12" t="s">
        <v>35</v>
      </c>
      <c r="AX153" s="12" t="s">
        <v>80</v>
      </c>
      <c r="AY153" s="227" t="s">
        <v>160</v>
      </c>
    </row>
    <row r="154" spans="2:65" s="1" customFormat="1" ht="16.5" customHeight="1">
      <c r="B154" s="40"/>
      <c r="C154" s="191" t="s">
        <v>195</v>
      </c>
      <c r="D154" s="191" t="s">
        <v>162</v>
      </c>
      <c r="E154" s="192" t="s">
        <v>1222</v>
      </c>
      <c r="F154" s="193" t="s">
        <v>1223</v>
      </c>
      <c r="G154" s="194" t="s">
        <v>165</v>
      </c>
      <c r="H154" s="195">
        <v>77.591999999999999</v>
      </c>
      <c r="I154" s="196"/>
      <c r="J154" s="197">
        <f>ROUND(I154*H154,2)</f>
        <v>0</v>
      </c>
      <c r="K154" s="193" t="s">
        <v>21</v>
      </c>
      <c r="L154" s="60"/>
      <c r="M154" s="198" t="s">
        <v>21</v>
      </c>
      <c r="N154" s="199" t="s">
        <v>43</v>
      </c>
      <c r="O154" s="41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AR154" s="23" t="s">
        <v>166</v>
      </c>
      <c r="AT154" s="23" t="s">
        <v>162</v>
      </c>
      <c r="AU154" s="23" t="s">
        <v>82</v>
      </c>
      <c r="AY154" s="23" t="s">
        <v>160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23" t="s">
        <v>80</v>
      </c>
      <c r="BK154" s="202">
        <f>ROUND(I154*H154,2)</f>
        <v>0</v>
      </c>
      <c r="BL154" s="23" t="s">
        <v>166</v>
      </c>
      <c r="BM154" s="23" t="s">
        <v>1224</v>
      </c>
    </row>
    <row r="155" spans="2:65" s="1" customFormat="1" ht="13.5">
      <c r="B155" s="40"/>
      <c r="C155" s="62"/>
      <c r="D155" s="203" t="s">
        <v>167</v>
      </c>
      <c r="E155" s="62"/>
      <c r="F155" s="204" t="s">
        <v>1223</v>
      </c>
      <c r="G155" s="62"/>
      <c r="H155" s="62"/>
      <c r="I155" s="162"/>
      <c r="J155" s="62"/>
      <c r="K155" s="62"/>
      <c r="L155" s="60"/>
      <c r="M155" s="205"/>
      <c r="N155" s="41"/>
      <c r="O155" s="41"/>
      <c r="P155" s="41"/>
      <c r="Q155" s="41"/>
      <c r="R155" s="41"/>
      <c r="S155" s="41"/>
      <c r="T155" s="77"/>
      <c r="AT155" s="23" t="s">
        <v>167</v>
      </c>
      <c r="AU155" s="23" t="s">
        <v>82</v>
      </c>
    </row>
    <row r="156" spans="2:65" s="11" customFormat="1" ht="13.5">
      <c r="B156" s="206"/>
      <c r="C156" s="207"/>
      <c r="D156" s="203" t="s">
        <v>177</v>
      </c>
      <c r="E156" s="208" t="s">
        <v>21</v>
      </c>
      <c r="F156" s="209" t="s">
        <v>1153</v>
      </c>
      <c r="G156" s="207"/>
      <c r="H156" s="210">
        <v>77.591999999999999</v>
      </c>
      <c r="I156" s="211"/>
      <c r="J156" s="207"/>
      <c r="K156" s="207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177</v>
      </c>
      <c r="AU156" s="216" t="s">
        <v>82</v>
      </c>
      <c r="AV156" s="11" t="s">
        <v>82</v>
      </c>
      <c r="AW156" s="11" t="s">
        <v>35</v>
      </c>
      <c r="AX156" s="11" t="s">
        <v>72</v>
      </c>
      <c r="AY156" s="216" t="s">
        <v>160</v>
      </c>
    </row>
    <row r="157" spans="2:65" s="12" customFormat="1" ht="13.5">
      <c r="B157" s="217"/>
      <c r="C157" s="218"/>
      <c r="D157" s="203" t="s">
        <v>177</v>
      </c>
      <c r="E157" s="219" t="s">
        <v>21</v>
      </c>
      <c r="F157" s="220" t="s">
        <v>179</v>
      </c>
      <c r="G157" s="218"/>
      <c r="H157" s="221">
        <v>77.591999999999999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177</v>
      </c>
      <c r="AU157" s="227" t="s">
        <v>82</v>
      </c>
      <c r="AV157" s="12" t="s">
        <v>166</v>
      </c>
      <c r="AW157" s="12" t="s">
        <v>35</v>
      </c>
      <c r="AX157" s="12" t="s">
        <v>80</v>
      </c>
      <c r="AY157" s="227" t="s">
        <v>160</v>
      </c>
    </row>
    <row r="158" spans="2:65" s="1" customFormat="1" ht="16.5" customHeight="1">
      <c r="B158" s="40"/>
      <c r="C158" s="191" t="s">
        <v>227</v>
      </c>
      <c r="D158" s="191" t="s">
        <v>162</v>
      </c>
      <c r="E158" s="192" t="s">
        <v>1225</v>
      </c>
      <c r="F158" s="193" t="s">
        <v>1226</v>
      </c>
      <c r="G158" s="194" t="s">
        <v>199</v>
      </c>
      <c r="H158" s="195">
        <v>202.91</v>
      </c>
      <c r="I158" s="196"/>
      <c r="J158" s="197">
        <f>ROUND(I158*H158,2)</f>
        <v>0</v>
      </c>
      <c r="K158" s="193" t="s">
        <v>21</v>
      </c>
      <c r="L158" s="60"/>
      <c r="M158" s="198" t="s">
        <v>21</v>
      </c>
      <c r="N158" s="199" t="s">
        <v>43</v>
      </c>
      <c r="O158" s="41"/>
      <c r="P158" s="200">
        <f>O158*H158</f>
        <v>0</v>
      </c>
      <c r="Q158" s="200">
        <v>4.6000000000000001E-4</v>
      </c>
      <c r="R158" s="200">
        <f>Q158*H158</f>
        <v>9.3338600000000008E-2</v>
      </c>
      <c r="S158" s="200">
        <v>0</v>
      </c>
      <c r="T158" s="201">
        <f>S158*H158</f>
        <v>0</v>
      </c>
      <c r="AR158" s="23" t="s">
        <v>166</v>
      </c>
      <c r="AT158" s="23" t="s">
        <v>162</v>
      </c>
      <c r="AU158" s="23" t="s">
        <v>82</v>
      </c>
      <c r="AY158" s="23" t="s">
        <v>160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23" t="s">
        <v>80</v>
      </c>
      <c r="BK158" s="202">
        <f>ROUND(I158*H158,2)</f>
        <v>0</v>
      </c>
      <c r="BL158" s="23" t="s">
        <v>166</v>
      </c>
      <c r="BM158" s="23" t="s">
        <v>1227</v>
      </c>
    </row>
    <row r="159" spans="2:65" s="1" customFormat="1" ht="13.5">
      <c r="B159" s="40"/>
      <c r="C159" s="62"/>
      <c r="D159" s="203" t="s">
        <v>167</v>
      </c>
      <c r="E159" s="62"/>
      <c r="F159" s="204" t="s">
        <v>1226</v>
      </c>
      <c r="G159" s="62"/>
      <c r="H159" s="62"/>
      <c r="I159" s="162"/>
      <c r="J159" s="62"/>
      <c r="K159" s="62"/>
      <c r="L159" s="60"/>
      <c r="M159" s="205"/>
      <c r="N159" s="41"/>
      <c r="O159" s="41"/>
      <c r="P159" s="41"/>
      <c r="Q159" s="41"/>
      <c r="R159" s="41"/>
      <c r="S159" s="41"/>
      <c r="T159" s="77"/>
      <c r="AT159" s="23" t="s">
        <v>167</v>
      </c>
      <c r="AU159" s="23" t="s">
        <v>82</v>
      </c>
    </row>
    <row r="160" spans="2:65" s="13" customFormat="1" ht="13.5">
      <c r="B160" s="247"/>
      <c r="C160" s="248"/>
      <c r="D160" s="203" t="s">
        <v>177</v>
      </c>
      <c r="E160" s="249" t="s">
        <v>21</v>
      </c>
      <c r="F160" s="250" t="s">
        <v>1228</v>
      </c>
      <c r="G160" s="248"/>
      <c r="H160" s="249" t="s">
        <v>21</v>
      </c>
      <c r="I160" s="251"/>
      <c r="J160" s="248"/>
      <c r="K160" s="248"/>
      <c r="L160" s="252"/>
      <c r="M160" s="253"/>
      <c r="N160" s="254"/>
      <c r="O160" s="254"/>
      <c r="P160" s="254"/>
      <c r="Q160" s="254"/>
      <c r="R160" s="254"/>
      <c r="S160" s="254"/>
      <c r="T160" s="255"/>
      <c r="AT160" s="256" t="s">
        <v>177</v>
      </c>
      <c r="AU160" s="256" t="s">
        <v>82</v>
      </c>
      <c r="AV160" s="13" t="s">
        <v>80</v>
      </c>
      <c r="AW160" s="13" t="s">
        <v>35</v>
      </c>
      <c r="AX160" s="13" t="s">
        <v>72</v>
      </c>
      <c r="AY160" s="256" t="s">
        <v>160</v>
      </c>
    </row>
    <row r="161" spans="2:65" s="11" customFormat="1" ht="13.5">
      <c r="B161" s="206"/>
      <c r="C161" s="207"/>
      <c r="D161" s="203" t="s">
        <v>177</v>
      </c>
      <c r="E161" s="208" t="s">
        <v>21</v>
      </c>
      <c r="F161" s="209" t="s">
        <v>1229</v>
      </c>
      <c r="G161" s="207"/>
      <c r="H161" s="210">
        <v>202.91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177</v>
      </c>
      <c r="AU161" s="216" t="s">
        <v>82</v>
      </c>
      <c r="AV161" s="11" t="s">
        <v>82</v>
      </c>
      <c r="AW161" s="11" t="s">
        <v>35</v>
      </c>
      <c r="AX161" s="11" t="s">
        <v>72</v>
      </c>
      <c r="AY161" s="216" t="s">
        <v>160</v>
      </c>
    </row>
    <row r="162" spans="2:65" s="12" customFormat="1" ht="13.5">
      <c r="B162" s="217"/>
      <c r="C162" s="218"/>
      <c r="D162" s="203" t="s">
        <v>177</v>
      </c>
      <c r="E162" s="219" t="s">
        <v>1163</v>
      </c>
      <c r="F162" s="220" t="s">
        <v>179</v>
      </c>
      <c r="G162" s="218"/>
      <c r="H162" s="221">
        <v>202.91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177</v>
      </c>
      <c r="AU162" s="227" t="s">
        <v>82</v>
      </c>
      <c r="AV162" s="12" t="s">
        <v>166</v>
      </c>
      <c r="AW162" s="12" t="s">
        <v>35</v>
      </c>
      <c r="AX162" s="12" t="s">
        <v>80</v>
      </c>
      <c r="AY162" s="227" t="s">
        <v>160</v>
      </c>
    </row>
    <row r="163" spans="2:65" s="1" customFormat="1" ht="16.5" customHeight="1">
      <c r="B163" s="40"/>
      <c r="C163" s="191" t="s">
        <v>200</v>
      </c>
      <c r="D163" s="191" t="s">
        <v>162</v>
      </c>
      <c r="E163" s="192" t="s">
        <v>1230</v>
      </c>
      <c r="F163" s="193" t="s">
        <v>1231</v>
      </c>
      <c r="G163" s="194" t="s">
        <v>199</v>
      </c>
      <c r="H163" s="195">
        <v>202.91</v>
      </c>
      <c r="I163" s="196"/>
      <c r="J163" s="197">
        <f>ROUND(I163*H163,2)</f>
        <v>0</v>
      </c>
      <c r="K163" s="193" t="s">
        <v>21</v>
      </c>
      <c r="L163" s="60"/>
      <c r="M163" s="198" t="s">
        <v>21</v>
      </c>
      <c r="N163" s="199" t="s">
        <v>43</v>
      </c>
      <c r="O163" s="41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AR163" s="23" t="s">
        <v>166</v>
      </c>
      <c r="AT163" s="23" t="s">
        <v>162</v>
      </c>
      <c r="AU163" s="23" t="s">
        <v>82</v>
      </c>
      <c r="AY163" s="23" t="s">
        <v>160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23" t="s">
        <v>80</v>
      </c>
      <c r="BK163" s="202">
        <f>ROUND(I163*H163,2)</f>
        <v>0</v>
      </c>
      <c r="BL163" s="23" t="s">
        <v>166</v>
      </c>
      <c r="BM163" s="23" t="s">
        <v>1232</v>
      </c>
    </row>
    <row r="164" spans="2:65" s="1" customFormat="1" ht="13.5">
      <c r="B164" s="40"/>
      <c r="C164" s="62"/>
      <c r="D164" s="203" t="s">
        <v>167</v>
      </c>
      <c r="E164" s="62"/>
      <c r="F164" s="204" t="s">
        <v>1231</v>
      </c>
      <c r="G164" s="62"/>
      <c r="H164" s="62"/>
      <c r="I164" s="162"/>
      <c r="J164" s="62"/>
      <c r="K164" s="62"/>
      <c r="L164" s="60"/>
      <c r="M164" s="205"/>
      <c r="N164" s="41"/>
      <c r="O164" s="41"/>
      <c r="P164" s="41"/>
      <c r="Q164" s="41"/>
      <c r="R164" s="41"/>
      <c r="S164" s="41"/>
      <c r="T164" s="77"/>
      <c r="AT164" s="23" t="s">
        <v>167</v>
      </c>
      <c r="AU164" s="23" t="s">
        <v>82</v>
      </c>
    </row>
    <row r="165" spans="2:65" s="11" customFormat="1" ht="13.5">
      <c r="B165" s="206"/>
      <c r="C165" s="207"/>
      <c r="D165" s="203" t="s">
        <v>177</v>
      </c>
      <c r="E165" s="208" t="s">
        <v>21</v>
      </c>
      <c r="F165" s="209" t="s">
        <v>1163</v>
      </c>
      <c r="G165" s="207"/>
      <c r="H165" s="210">
        <v>202.91</v>
      </c>
      <c r="I165" s="211"/>
      <c r="J165" s="207"/>
      <c r="K165" s="207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177</v>
      </c>
      <c r="AU165" s="216" t="s">
        <v>82</v>
      </c>
      <c r="AV165" s="11" t="s">
        <v>82</v>
      </c>
      <c r="AW165" s="11" t="s">
        <v>35</v>
      </c>
      <c r="AX165" s="11" t="s">
        <v>72</v>
      </c>
      <c r="AY165" s="216" t="s">
        <v>160</v>
      </c>
    </row>
    <row r="166" spans="2:65" s="12" customFormat="1" ht="13.5">
      <c r="B166" s="217"/>
      <c r="C166" s="218"/>
      <c r="D166" s="203" t="s">
        <v>177</v>
      </c>
      <c r="E166" s="219" t="s">
        <v>21</v>
      </c>
      <c r="F166" s="220" t="s">
        <v>179</v>
      </c>
      <c r="G166" s="218"/>
      <c r="H166" s="221">
        <v>202.91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177</v>
      </c>
      <c r="AU166" s="227" t="s">
        <v>82</v>
      </c>
      <c r="AV166" s="12" t="s">
        <v>166</v>
      </c>
      <c r="AW166" s="12" t="s">
        <v>35</v>
      </c>
      <c r="AX166" s="12" t="s">
        <v>80</v>
      </c>
      <c r="AY166" s="227" t="s">
        <v>160</v>
      </c>
    </row>
    <row r="167" spans="2:65" s="1" customFormat="1" ht="25.5" customHeight="1">
      <c r="B167" s="40"/>
      <c r="C167" s="191" t="s">
        <v>238</v>
      </c>
      <c r="D167" s="191" t="s">
        <v>162</v>
      </c>
      <c r="E167" s="192" t="s">
        <v>612</v>
      </c>
      <c r="F167" s="193" t="s">
        <v>613</v>
      </c>
      <c r="G167" s="194" t="s">
        <v>199</v>
      </c>
      <c r="H167" s="195">
        <v>681.96500000000003</v>
      </c>
      <c r="I167" s="196"/>
      <c r="J167" s="197">
        <f>ROUND(I167*H167,2)</f>
        <v>0</v>
      </c>
      <c r="K167" s="193" t="s">
        <v>21</v>
      </c>
      <c r="L167" s="60"/>
      <c r="M167" s="198" t="s">
        <v>21</v>
      </c>
      <c r="N167" s="199" t="s">
        <v>43</v>
      </c>
      <c r="O167" s="41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AR167" s="23" t="s">
        <v>166</v>
      </c>
      <c r="AT167" s="23" t="s">
        <v>162</v>
      </c>
      <c r="AU167" s="23" t="s">
        <v>82</v>
      </c>
      <c r="AY167" s="23" t="s">
        <v>160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23" t="s">
        <v>80</v>
      </c>
      <c r="BK167" s="202">
        <f>ROUND(I167*H167,2)</f>
        <v>0</v>
      </c>
      <c r="BL167" s="23" t="s">
        <v>166</v>
      </c>
      <c r="BM167" s="23" t="s">
        <v>1233</v>
      </c>
    </row>
    <row r="168" spans="2:65" s="1" customFormat="1" ht="13.5">
      <c r="B168" s="40"/>
      <c r="C168" s="62"/>
      <c r="D168" s="203" t="s">
        <v>167</v>
      </c>
      <c r="E168" s="62"/>
      <c r="F168" s="204" t="s">
        <v>613</v>
      </c>
      <c r="G168" s="62"/>
      <c r="H168" s="62"/>
      <c r="I168" s="162"/>
      <c r="J168" s="62"/>
      <c r="K168" s="62"/>
      <c r="L168" s="60"/>
      <c r="M168" s="205"/>
      <c r="N168" s="41"/>
      <c r="O168" s="41"/>
      <c r="P168" s="41"/>
      <c r="Q168" s="41"/>
      <c r="R168" s="41"/>
      <c r="S168" s="41"/>
      <c r="T168" s="77"/>
      <c r="AT168" s="23" t="s">
        <v>167</v>
      </c>
      <c r="AU168" s="23" t="s">
        <v>82</v>
      </c>
    </row>
    <row r="169" spans="2:65" s="11" customFormat="1" ht="13.5">
      <c r="B169" s="206"/>
      <c r="C169" s="207"/>
      <c r="D169" s="203" t="s">
        <v>177</v>
      </c>
      <c r="E169" s="208" t="s">
        <v>21</v>
      </c>
      <c r="F169" s="209" t="s">
        <v>1234</v>
      </c>
      <c r="G169" s="207"/>
      <c r="H169" s="210">
        <v>681.96500000000003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177</v>
      </c>
      <c r="AU169" s="216" t="s">
        <v>82</v>
      </c>
      <c r="AV169" s="11" t="s">
        <v>82</v>
      </c>
      <c r="AW169" s="11" t="s">
        <v>35</v>
      </c>
      <c r="AX169" s="11" t="s">
        <v>72</v>
      </c>
      <c r="AY169" s="216" t="s">
        <v>160</v>
      </c>
    </row>
    <row r="170" spans="2:65" s="12" customFormat="1" ht="13.5">
      <c r="B170" s="217"/>
      <c r="C170" s="218"/>
      <c r="D170" s="203" t="s">
        <v>177</v>
      </c>
      <c r="E170" s="219" t="s">
        <v>21</v>
      </c>
      <c r="F170" s="220" t="s">
        <v>179</v>
      </c>
      <c r="G170" s="218"/>
      <c r="H170" s="221">
        <v>681.96500000000003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177</v>
      </c>
      <c r="AU170" s="227" t="s">
        <v>82</v>
      </c>
      <c r="AV170" s="12" t="s">
        <v>166</v>
      </c>
      <c r="AW170" s="12" t="s">
        <v>35</v>
      </c>
      <c r="AX170" s="12" t="s">
        <v>80</v>
      </c>
      <c r="AY170" s="227" t="s">
        <v>160</v>
      </c>
    </row>
    <row r="171" spans="2:65" s="1" customFormat="1" ht="25.5" customHeight="1">
      <c r="B171" s="40"/>
      <c r="C171" s="191" t="s">
        <v>204</v>
      </c>
      <c r="D171" s="191" t="s">
        <v>162</v>
      </c>
      <c r="E171" s="192" t="s">
        <v>218</v>
      </c>
      <c r="F171" s="193" t="s">
        <v>219</v>
      </c>
      <c r="G171" s="194" t="s">
        <v>199</v>
      </c>
      <c r="H171" s="195">
        <v>681.96500000000003</v>
      </c>
      <c r="I171" s="196"/>
      <c r="J171" s="197">
        <f>ROUND(I171*H171,2)</f>
        <v>0</v>
      </c>
      <c r="K171" s="193" t="s">
        <v>21</v>
      </c>
      <c r="L171" s="60"/>
      <c r="M171" s="198" t="s">
        <v>21</v>
      </c>
      <c r="N171" s="199" t="s">
        <v>43</v>
      </c>
      <c r="O171" s="41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AR171" s="23" t="s">
        <v>166</v>
      </c>
      <c r="AT171" s="23" t="s">
        <v>162</v>
      </c>
      <c r="AU171" s="23" t="s">
        <v>82</v>
      </c>
      <c r="AY171" s="23" t="s">
        <v>160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3" t="s">
        <v>80</v>
      </c>
      <c r="BK171" s="202">
        <f>ROUND(I171*H171,2)</f>
        <v>0</v>
      </c>
      <c r="BL171" s="23" t="s">
        <v>166</v>
      </c>
      <c r="BM171" s="23" t="s">
        <v>1235</v>
      </c>
    </row>
    <row r="172" spans="2:65" s="1" customFormat="1" ht="13.5">
      <c r="B172" s="40"/>
      <c r="C172" s="62"/>
      <c r="D172" s="203" t="s">
        <v>167</v>
      </c>
      <c r="E172" s="62"/>
      <c r="F172" s="204" t="s">
        <v>219</v>
      </c>
      <c r="G172" s="62"/>
      <c r="H172" s="62"/>
      <c r="I172" s="162"/>
      <c r="J172" s="62"/>
      <c r="K172" s="62"/>
      <c r="L172" s="60"/>
      <c r="M172" s="205"/>
      <c r="N172" s="41"/>
      <c r="O172" s="41"/>
      <c r="P172" s="41"/>
      <c r="Q172" s="41"/>
      <c r="R172" s="41"/>
      <c r="S172" s="41"/>
      <c r="T172" s="77"/>
      <c r="AT172" s="23" t="s">
        <v>167</v>
      </c>
      <c r="AU172" s="23" t="s">
        <v>82</v>
      </c>
    </row>
    <row r="173" spans="2:65" s="11" customFormat="1" ht="27">
      <c r="B173" s="206"/>
      <c r="C173" s="207"/>
      <c r="D173" s="203" t="s">
        <v>177</v>
      </c>
      <c r="E173" s="208" t="s">
        <v>21</v>
      </c>
      <c r="F173" s="209" t="s">
        <v>1236</v>
      </c>
      <c r="G173" s="207"/>
      <c r="H173" s="210">
        <v>418.62299999999999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177</v>
      </c>
      <c r="AU173" s="216" t="s">
        <v>82</v>
      </c>
      <c r="AV173" s="11" t="s">
        <v>82</v>
      </c>
      <c r="AW173" s="11" t="s">
        <v>35</v>
      </c>
      <c r="AX173" s="11" t="s">
        <v>72</v>
      </c>
      <c r="AY173" s="216" t="s">
        <v>160</v>
      </c>
    </row>
    <row r="174" spans="2:65" s="11" customFormat="1" ht="13.5">
      <c r="B174" s="206"/>
      <c r="C174" s="207"/>
      <c r="D174" s="203" t="s">
        <v>177</v>
      </c>
      <c r="E174" s="208" t="s">
        <v>21</v>
      </c>
      <c r="F174" s="209" t="s">
        <v>1237</v>
      </c>
      <c r="G174" s="207"/>
      <c r="H174" s="210">
        <v>0.02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177</v>
      </c>
      <c r="AU174" s="216" t="s">
        <v>82</v>
      </c>
      <c r="AV174" s="11" t="s">
        <v>82</v>
      </c>
      <c r="AW174" s="11" t="s">
        <v>35</v>
      </c>
      <c r="AX174" s="11" t="s">
        <v>72</v>
      </c>
      <c r="AY174" s="216" t="s">
        <v>160</v>
      </c>
    </row>
    <row r="175" spans="2:65" s="11" customFormat="1" ht="13.5">
      <c r="B175" s="206"/>
      <c r="C175" s="207"/>
      <c r="D175" s="203" t="s">
        <v>177</v>
      </c>
      <c r="E175" s="208" t="s">
        <v>21</v>
      </c>
      <c r="F175" s="209" t="s">
        <v>1238</v>
      </c>
      <c r="G175" s="207"/>
      <c r="H175" s="210">
        <v>2.08</v>
      </c>
      <c r="I175" s="211"/>
      <c r="J175" s="207"/>
      <c r="K175" s="207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177</v>
      </c>
      <c r="AU175" s="216" t="s">
        <v>82</v>
      </c>
      <c r="AV175" s="11" t="s">
        <v>82</v>
      </c>
      <c r="AW175" s="11" t="s">
        <v>35</v>
      </c>
      <c r="AX175" s="11" t="s">
        <v>72</v>
      </c>
      <c r="AY175" s="216" t="s">
        <v>160</v>
      </c>
    </row>
    <row r="176" spans="2:65" s="11" customFormat="1" ht="13.5">
      <c r="B176" s="206"/>
      <c r="C176" s="207"/>
      <c r="D176" s="203" t="s">
        <v>177</v>
      </c>
      <c r="E176" s="208" t="s">
        <v>21</v>
      </c>
      <c r="F176" s="209" t="s">
        <v>1239</v>
      </c>
      <c r="G176" s="207"/>
      <c r="H176" s="210">
        <v>0.153</v>
      </c>
      <c r="I176" s="211"/>
      <c r="J176" s="207"/>
      <c r="K176" s="207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177</v>
      </c>
      <c r="AU176" s="216" t="s">
        <v>82</v>
      </c>
      <c r="AV176" s="11" t="s">
        <v>82</v>
      </c>
      <c r="AW176" s="11" t="s">
        <v>35</v>
      </c>
      <c r="AX176" s="11" t="s">
        <v>72</v>
      </c>
      <c r="AY176" s="216" t="s">
        <v>160</v>
      </c>
    </row>
    <row r="177" spans="2:65" s="11" customFormat="1" ht="13.5">
      <c r="B177" s="206"/>
      <c r="C177" s="207"/>
      <c r="D177" s="203" t="s">
        <v>177</v>
      </c>
      <c r="E177" s="208" t="s">
        <v>21</v>
      </c>
      <c r="F177" s="209" t="s">
        <v>1240</v>
      </c>
      <c r="G177" s="207"/>
      <c r="H177" s="210">
        <v>10.589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177</v>
      </c>
      <c r="AU177" s="216" t="s">
        <v>82</v>
      </c>
      <c r="AV177" s="11" t="s">
        <v>82</v>
      </c>
      <c r="AW177" s="11" t="s">
        <v>35</v>
      </c>
      <c r="AX177" s="11" t="s">
        <v>72</v>
      </c>
      <c r="AY177" s="216" t="s">
        <v>160</v>
      </c>
    </row>
    <row r="178" spans="2:65" s="11" customFormat="1" ht="13.5">
      <c r="B178" s="206"/>
      <c r="C178" s="207"/>
      <c r="D178" s="203" t="s">
        <v>177</v>
      </c>
      <c r="E178" s="208" t="s">
        <v>21</v>
      </c>
      <c r="F178" s="209" t="s">
        <v>1241</v>
      </c>
      <c r="G178" s="207"/>
      <c r="H178" s="210">
        <v>13.743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177</v>
      </c>
      <c r="AU178" s="216" t="s">
        <v>82</v>
      </c>
      <c r="AV178" s="11" t="s">
        <v>82</v>
      </c>
      <c r="AW178" s="11" t="s">
        <v>35</v>
      </c>
      <c r="AX178" s="11" t="s">
        <v>72</v>
      </c>
      <c r="AY178" s="216" t="s">
        <v>160</v>
      </c>
    </row>
    <row r="179" spans="2:65" s="11" customFormat="1" ht="27">
      <c r="B179" s="206"/>
      <c r="C179" s="207"/>
      <c r="D179" s="203" t="s">
        <v>177</v>
      </c>
      <c r="E179" s="208" t="s">
        <v>21</v>
      </c>
      <c r="F179" s="209" t="s">
        <v>1242</v>
      </c>
      <c r="G179" s="207"/>
      <c r="H179" s="210">
        <v>13.73</v>
      </c>
      <c r="I179" s="211"/>
      <c r="J179" s="207"/>
      <c r="K179" s="207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177</v>
      </c>
      <c r="AU179" s="216" t="s">
        <v>82</v>
      </c>
      <c r="AV179" s="11" t="s">
        <v>82</v>
      </c>
      <c r="AW179" s="11" t="s">
        <v>35</v>
      </c>
      <c r="AX179" s="11" t="s">
        <v>72</v>
      </c>
      <c r="AY179" s="216" t="s">
        <v>160</v>
      </c>
    </row>
    <row r="180" spans="2:65" s="11" customFormat="1" ht="13.5">
      <c r="B180" s="206"/>
      <c r="C180" s="207"/>
      <c r="D180" s="203" t="s">
        <v>177</v>
      </c>
      <c r="E180" s="208" t="s">
        <v>21</v>
      </c>
      <c r="F180" s="209" t="s">
        <v>1243</v>
      </c>
      <c r="G180" s="207"/>
      <c r="H180" s="210">
        <v>47.951999999999998</v>
      </c>
      <c r="I180" s="211"/>
      <c r="J180" s="207"/>
      <c r="K180" s="207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177</v>
      </c>
      <c r="AU180" s="216" t="s">
        <v>82</v>
      </c>
      <c r="AV180" s="11" t="s">
        <v>82</v>
      </c>
      <c r="AW180" s="11" t="s">
        <v>35</v>
      </c>
      <c r="AX180" s="11" t="s">
        <v>72</v>
      </c>
      <c r="AY180" s="216" t="s">
        <v>160</v>
      </c>
    </row>
    <row r="181" spans="2:65" s="12" customFormat="1" ht="13.5">
      <c r="B181" s="217"/>
      <c r="C181" s="218"/>
      <c r="D181" s="203" t="s">
        <v>177</v>
      </c>
      <c r="E181" s="219" t="s">
        <v>1160</v>
      </c>
      <c r="F181" s="220" t="s">
        <v>179</v>
      </c>
      <c r="G181" s="218"/>
      <c r="H181" s="221">
        <v>506.89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177</v>
      </c>
      <c r="AU181" s="227" t="s">
        <v>82</v>
      </c>
      <c r="AV181" s="12" t="s">
        <v>166</v>
      </c>
      <c r="AW181" s="12" t="s">
        <v>35</v>
      </c>
      <c r="AX181" s="12" t="s">
        <v>72</v>
      </c>
      <c r="AY181" s="227" t="s">
        <v>160</v>
      </c>
    </row>
    <row r="182" spans="2:65" s="11" customFormat="1" ht="13.5">
      <c r="B182" s="206"/>
      <c r="C182" s="207"/>
      <c r="D182" s="203" t="s">
        <v>177</v>
      </c>
      <c r="E182" s="208" t="s">
        <v>21</v>
      </c>
      <c r="F182" s="209" t="s">
        <v>1160</v>
      </c>
      <c r="G182" s="207"/>
      <c r="H182" s="210">
        <v>506.89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177</v>
      </c>
      <c r="AU182" s="216" t="s">
        <v>82</v>
      </c>
      <c r="AV182" s="11" t="s">
        <v>82</v>
      </c>
      <c r="AW182" s="11" t="s">
        <v>35</v>
      </c>
      <c r="AX182" s="11" t="s">
        <v>72</v>
      </c>
      <c r="AY182" s="216" t="s">
        <v>160</v>
      </c>
    </row>
    <row r="183" spans="2:65" s="12" customFormat="1" ht="13.5">
      <c r="B183" s="217"/>
      <c r="C183" s="218"/>
      <c r="D183" s="203" t="s">
        <v>177</v>
      </c>
      <c r="E183" s="219" t="s">
        <v>21</v>
      </c>
      <c r="F183" s="220" t="s">
        <v>179</v>
      </c>
      <c r="G183" s="218"/>
      <c r="H183" s="221">
        <v>506.89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177</v>
      </c>
      <c r="AU183" s="227" t="s">
        <v>82</v>
      </c>
      <c r="AV183" s="12" t="s">
        <v>166</v>
      </c>
      <c r="AW183" s="12" t="s">
        <v>35</v>
      </c>
      <c r="AX183" s="12" t="s">
        <v>72</v>
      </c>
      <c r="AY183" s="227" t="s">
        <v>160</v>
      </c>
    </row>
    <row r="184" spans="2:65" s="11" customFormat="1" ht="13.5">
      <c r="B184" s="206"/>
      <c r="C184" s="207"/>
      <c r="D184" s="203" t="s">
        <v>177</v>
      </c>
      <c r="E184" s="208" t="s">
        <v>21</v>
      </c>
      <c r="F184" s="209" t="s">
        <v>1234</v>
      </c>
      <c r="G184" s="207"/>
      <c r="H184" s="210">
        <v>681.96500000000003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177</v>
      </c>
      <c r="AU184" s="216" t="s">
        <v>82</v>
      </c>
      <c r="AV184" s="11" t="s">
        <v>82</v>
      </c>
      <c r="AW184" s="11" t="s">
        <v>35</v>
      </c>
      <c r="AX184" s="11" t="s">
        <v>72</v>
      </c>
      <c r="AY184" s="216" t="s">
        <v>160</v>
      </c>
    </row>
    <row r="185" spans="2:65" s="12" customFormat="1" ht="13.5">
      <c r="B185" s="217"/>
      <c r="C185" s="218"/>
      <c r="D185" s="203" t="s">
        <v>177</v>
      </c>
      <c r="E185" s="219" t="s">
        <v>21</v>
      </c>
      <c r="F185" s="220" t="s">
        <v>179</v>
      </c>
      <c r="G185" s="218"/>
      <c r="H185" s="221">
        <v>681.96500000000003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177</v>
      </c>
      <c r="AU185" s="227" t="s">
        <v>82</v>
      </c>
      <c r="AV185" s="12" t="s">
        <v>166</v>
      </c>
      <c r="AW185" s="12" t="s">
        <v>35</v>
      </c>
      <c r="AX185" s="12" t="s">
        <v>80</v>
      </c>
      <c r="AY185" s="227" t="s">
        <v>160</v>
      </c>
    </row>
    <row r="186" spans="2:65" s="1" customFormat="1" ht="25.5" customHeight="1">
      <c r="B186" s="40"/>
      <c r="C186" s="191" t="s">
        <v>9</v>
      </c>
      <c r="D186" s="191" t="s">
        <v>162</v>
      </c>
      <c r="E186" s="192" t="s">
        <v>221</v>
      </c>
      <c r="F186" s="193" t="s">
        <v>222</v>
      </c>
      <c r="G186" s="194" t="s">
        <v>199</v>
      </c>
      <c r="H186" s="195">
        <v>3409.8249999999998</v>
      </c>
      <c r="I186" s="196"/>
      <c r="J186" s="197">
        <f>ROUND(I186*H186,2)</f>
        <v>0</v>
      </c>
      <c r="K186" s="193" t="s">
        <v>21</v>
      </c>
      <c r="L186" s="60"/>
      <c r="M186" s="198" t="s">
        <v>21</v>
      </c>
      <c r="N186" s="199" t="s">
        <v>43</v>
      </c>
      <c r="O186" s="41"/>
      <c r="P186" s="200">
        <f>O186*H186</f>
        <v>0</v>
      </c>
      <c r="Q186" s="200">
        <v>0</v>
      </c>
      <c r="R186" s="200">
        <f>Q186*H186</f>
        <v>0</v>
      </c>
      <c r="S186" s="200">
        <v>0</v>
      </c>
      <c r="T186" s="201">
        <f>S186*H186</f>
        <v>0</v>
      </c>
      <c r="AR186" s="23" t="s">
        <v>166</v>
      </c>
      <c r="AT186" s="23" t="s">
        <v>162</v>
      </c>
      <c r="AU186" s="23" t="s">
        <v>82</v>
      </c>
      <c r="AY186" s="23" t="s">
        <v>160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23" t="s">
        <v>80</v>
      </c>
      <c r="BK186" s="202">
        <f>ROUND(I186*H186,2)</f>
        <v>0</v>
      </c>
      <c r="BL186" s="23" t="s">
        <v>166</v>
      </c>
      <c r="BM186" s="23" t="s">
        <v>1244</v>
      </c>
    </row>
    <row r="187" spans="2:65" s="1" customFormat="1" ht="27">
      <c r="B187" s="40"/>
      <c r="C187" s="62"/>
      <c r="D187" s="203" t="s">
        <v>167</v>
      </c>
      <c r="E187" s="62"/>
      <c r="F187" s="204" t="s">
        <v>222</v>
      </c>
      <c r="G187" s="62"/>
      <c r="H187" s="62"/>
      <c r="I187" s="162"/>
      <c r="J187" s="62"/>
      <c r="K187" s="62"/>
      <c r="L187" s="60"/>
      <c r="M187" s="205"/>
      <c r="N187" s="41"/>
      <c r="O187" s="41"/>
      <c r="P187" s="41"/>
      <c r="Q187" s="41"/>
      <c r="R187" s="41"/>
      <c r="S187" s="41"/>
      <c r="T187" s="77"/>
      <c r="AT187" s="23" t="s">
        <v>167</v>
      </c>
      <c r="AU187" s="23" t="s">
        <v>82</v>
      </c>
    </row>
    <row r="188" spans="2:65" s="11" customFormat="1" ht="13.5">
      <c r="B188" s="206"/>
      <c r="C188" s="207"/>
      <c r="D188" s="203" t="s">
        <v>177</v>
      </c>
      <c r="E188" s="208" t="s">
        <v>21</v>
      </c>
      <c r="F188" s="209" t="s">
        <v>1245</v>
      </c>
      <c r="G188" s="207"/>
      <c r="H188" s="210">
        <v>3409.8249999999998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177</v>
      </c>
      <c r="AU188" s="216" t="s">
        <v>82</v>
      </c>
      <c r="AV188" s="11" t="s">
        <v>82</v>
      </c>
      <c r="AW188" s="11" t="s">
        <v>35</v>
      </c>
      <c r="AX188" s="11" t="s">
        <v>72</v>
      </c>
      <c r="AY188" s="216" t="s">
        <v>160</v>
      </c>
    </row>
    <row r="189" spans="2:65" s="12" customFormat="1" ht="13.5">
      <c r="B189" s="217"/>
      <c r="C189" s="218"/>
      <c r="D189" s="203" t="s">
        <v>177</v>
      </c>
      <c r="E189" s="219" t="s">
        <v>21</v>
      </c>
      <c r="F189" s="220" t="s">
        <v>179</v>
      </c>
      <c r="G189" s="218"/>
      <c r="H189" s="221">
        <v>3409.8249999999998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177</v>
      </c>
      <c r="AU189" s="227" t="s">
        <v>82</v>
      </c>
      <c r="AV189" s="12" t="s">
        <v>166</v>
      </c>
      <c r="AW189" s="12" t="s">
        <v>35</v>
      </c>
      <c r="AX189" s="12" t="s">
        <v>80</v>
      </c>
      <c r="AY189" s="227" t="s">
        <v>160</v>
      </c>
    </row>
    <row r="190" spans="2:65" s="1" customFormat="1" ht="16.5" customHeight="1">
      <c r="B190" s="40"/>
      <c r="C190" s="191" t="s">
        <v>209</v>
      </c>
      <c r="D190" s="191" t="s">
        <v>162</v>
      </c>
      <c r="E190" s="192" t="s">
        <v>224</v>
      </c>
      <c r="F190" s="193" t="s">
        <v>225</v>
      </c>
      <c r="G190" s="194" t="s">
        <v>199</v>
      </c>
      <c r="H190" s="195">
        <v>681.96500000000003</v>
      </c>
      <c r="I190" s="196"/>
      <c r="J190" s="197">
        <f>ROUND(I190*H190,2)</f>
        <v>0</v>
      </c>
      <c r="K190" s="193" t="s">
        <v>21</v>
      </c>
      <c r="L190" s="60"/>
      <c r="M190" s="198" t="s">
        <v>21</v>
      </c>
      <c r="N190" s="199" t="s">
        <v>43</v>
      </c>
      <c r="O190" s="41"/>
      <c r="P190" s="200">
        <f>O190*H190</f>
        <v>0</v>
      </c>
      <c r="Q190" s="200">
        <v>0</v>
      </c>
      <c r="R190" s="200">
        <f>Q190*H190</f>
        <v>0</v>
      </c>
      <c r="S190" s="200">
        <v>0</v>
      </c>
      <c r="T190" s="201">
        <f>S190*H190</f>
        <v>0</v>
      </c>
      <c r="AR190" s="23" t="s">
        <v>166</v>
      </c>
      <c r="AT190" s="23" t="s">
        <v>162</v>
      </c>
      <c r="AU190" s="23" t="s">
        <v>82</v>
      </c>
      <c r="AY190" s="23" t="s">
        <v>160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23" t="s">
        <v>80</v>
      </c>
      <c r="BK190" s="202">
        <f>ROUND(I190*H190,2)</f>
        <v>0</v>
      </c>
      <c r="BL190" s="23" t="s">
        <v>166</v>
      </c>
      <c r="BM190" s="23" t="s">
        <v>1246</v>
      </c>
    </row>
    <row r="191" spans="2:65" s="1" customFormat="1" ht="13.5">
      <c r="B191" s="40"/>
      <c r="C191" s="62"/>
      <c r="D191" s="203" t="s">
        <v>167</v>
      </c>
      <c r="E191" s="62"/>
      <c r="F191" s="204" t="s">
        <v>225</v>
      </c>
      <c r="G191" s="62"/>
      <c r="H191" s="62"/>
      <c r="I191" s="162"/>
      <c r="J191" s="62"/>
      <c r="K191" s="62"/>
      <c r="L191" s="60"/>
      <c r="M191" s="205"/>
      <c r="N191" s="41"/>
      <c r="O191" s="41"/>
      <c r="P191" s="41"/>
      <c r="Q191" s="41"/>
      <c r="R191" s="41"/>
      <c r="S191" s="41"/>
      <c r="T191" s="77"/>
      <c r="AT191" s="23" t="s">
        <v>167</v>
      </c>
      <c r="AU191" s="23" t="s">
        <v>82</v>
      </c>
    </row>
    <row r="192" spans="2:65" s="11" customFormat="1" ht="13.5">
      <c r="B192" s="206"/>
      <c r="C192" s="207"/>
      <c r="D192" s="203" t="s">
        <v>177</v>
      </c>
      <c r="E192" s="208" t="s">
        <v>21</v>
      </c>
      <c r="F192" s="209" t="s">
        <v>1234</v>
      </c>
      <c r="G192" s="207"/>
      <c r="H192" s="210">
        <v>681.96500000000003</v>
      </c>
      <c r="I192" s="211"/>
      <c r="J192" s="207"/>
      <c r="K192" s="207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177</v>
      </c>
      <c r="AU192" s="216" t="s">
        <v>82</v>
      </c>
      <c r="AV192" s="11" t="s">
        <v>82</v>
      </c>
      <c r="AW192" s="11" t="s">
        <v>35</v>
      </c>
      <c r="AX192" s="11" t="s">
        <v>72</v>
      </c>
      <c r="AY192" s="216" t="s">
        <v>160</v>
      </c>
    </row>
    <row r="193" spans="2:65" s="12" customFormat="1" ht="13.5">
      <c r="B193" s="217"/>
      <c r="C193" s="218"/>
      <c r="D193" s="203" t="s">
        <v>177</v>
      </c>
      <c r="E193" s="219" t="s">
        <v>21</v>
      </c>
      <c r="F193" s="220" t="s">
        <v>179</v>
      </c>
      <c r="G193" s="218"/>
      <c r="H193" s="221">
        <v>681.96500000000003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177</v>
      </c>
      <c r="AU193" s="227" t="s">
        <v>82</v>
      </c>
      <c r="AV193" s="12" t="s">
        <v>166</v>
      </c>
      <c r="AW193" s="12" t="s">
        <v>35</v>
      </c>
      <c r="AX193" s="12" t="s">
        <v>80</v>
      </c>
      <c r="AY193" s="227" t="s">
        <v>160</v>
      </c>
    </row>
    <row r="194" spans="2:65" s="1" customFormat="1" ht="16.5" customHeight="1">
      <c r="B194" s="40"/>
      <c r="C194" s="191" t="s">
        <v>256</v>
      </c>
      <c r="D194" s="191" t="s">
        <v>162</v>
      </c>
      <c r="E194" s="192" t="s">
        <v>378</v>
      </c>
      <c r="F194" s="193" t="s">
        <v>379</v>
      </c>
      <c r="G194" s="194" t="s">
        <v>235</v>
      </c>
      <c r="H194" s="195">
        <v>1227.537</v>
      </c>
      <c r="I194" s="196"/>
      <c r="J194" s="197">
        <f>ROUND(I194*H194,2)</f>
        <v>0</v>
      </c>
      <c r="K194" s="193" t="s">
        <v>21</v>
      </c>
      <c r="L194" s="60"/>
      <c r="M194" s="198" t="s">
        <v>21</v>
      </c>
      <c r="N194" s="199" t="s">
        <v>43</v>
      </c>
      <c r="O194" s="41"/>
      <c r="P194" s="200">
        <f>O194*H194</f>
        <v>0</v>
      </c>
      <c r="Q194" s="200">
        <v>0</v>
      </c>
      <c r="R194" s="200">
        <f>Q194*H194</f>
        <v>0</v>
      </c>
      <c r="S194" s="200">
        <v>0</v>
      </c>
      <c r="T194" s="201">
        <f>S194*H194</f>
        <v>0</v>
      </c>
      <c r="AR194" s="23" t="s">
        <v>166</v>
      </c>
      <c r="AT194" s="23" t="s">
        <v>162</v>
      </c>
      <c r="AU194" s="23" t="s">
        <v>82</v>
      </c>
      <c r="AY194" s="23" t="s">
        <v>160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23" t="s">
        <v>80</v>
      </c>
      <c r="BK194" s="202">
        <f>ROUND(I194*H194,2)</f>
        <v>0</v>
      </c>
      <c r="BL194" s="23" t="s">
        <v>166</v>
      </c>
      <c r="BM194" s="23" t="s">
        <v>1247</v>
      </c>
    </row>
    <row r="195" spans="2:65" s="1" customFormat="1" ht="13.5">
      <c r="B195" s="40"/>
      <c r="C195" s="62"/>
      <c r="D195" s="203" t="s">
        <v>167</v>
      </c>
      <c r="E195" s="62"/>
      <c r="F195" s="204" t="s">
        <v>379</v>
      </c>
      <c r="G195" s="62"/>
      <c r="H195" s="62"/>
      <c r="I195" s="162"/>
      <c r="J195" s="62"/>
      <c r="K195" s="62"/>
      <c r="L195" s="60"/>
      <c r="M195" s="205"/>
      <c r="N195" s="41"/>
      <c r="O195" s="41"/>
      <c r="P195" s="41"/>
      <c r="Q195" s="41"/>
      <c r="R195" s="41"/>
      <c r="S195" s="41"/>
      <c r="T195" s="77"/>
      <c r="AT195" s="23" t="s">
        <v>167</v>
      </c>
      <c r="AU195" s="23" t="s">
        <v>82</v>
      </c>
    </row>
    <row r="196" spans="2:65" s="11" customFormat="1" ht="13.5">
      <c r="B196" s="206"/>
      <c r="C196" s="207"/>
      <c r="D196" s="203" t="s">
        <v>177</v>
      </c>
      <c r="E196" s="208" t="s">
        <v>21</v>
      </c>
      <c r="F196" s="209" t="s">
        <v>1248</v>
      </c>
      <c r="G196" s="207"/>
      <c r="H196" s="210">
        <v>1227.537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177</v>
      </c>
      <c r="AU196" s="216" t="s">
        <v>82</v>
      </c>
      <c r="AV196" s="11" t="s">
        <v>82</v>
      </c>
      <c r="AW196" s="11" t="s">
        <v>35</v>
      </c>
      <c r="AX196" s="11" t="s">
        <v>72</v>
      </c>
      <c r="AY196" s="216" t="s">
        <v>160</v>
      </c>
    </row>
    <row r="197" spans="2:65" s="12" customFormat="1" ht="13.5">
      <c r="B197" s="217"/>
      <c r="C197" s="218"/>
      <c r="D197" s="203" t="s">
        <v>177</v>
      </c>
      <c r="E197" s="219" t="s">
        <v>21</v>
      </c>
      <c r="F197" s="220" t="s">
        <v>179</v>
      </c>
      <c r="G197" s="218"/>
      <c r="H197" s="221">
        <v>1227.537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177</v>
      </c>
      <c r="AU197" s="227" t="s">
        <v>82</v>
      </c>
      <c r="AV197" s="12" t="s">
        <v>166</v>
      </c>
      <c r="AW197" s="12" t="s">
        <v>35</v>
      </c>
      <c r="AX197" s="12" t="s">
        <v>80</v>
      </c>
      <c r="AY197" s="227" t="s">
        <v>160</v>
      </c>
    </row>
    <row r="198" spans="2:65" s="1" customFormat="1" ht="16.5" customHeight="1">
      <c r="B198" s="40"/>
      <c r="C198" s="191" t="s">
        <v>212</v>
      </c>
      <c r="D198" s="191" t="s">
        <v>162</v>
      </c>
      <c r="E198" s="192" t="s">
        <v>623</v>
      </c>
      <c r="F198" s="193" t="s">
        <v>624</v>
      </c>
      <c r="G198" s="194" t="s">
        <v>199</v>
      </c>
      <c r="H198" s="195">
        <v>164.839</v>
      </c>
      <c r="I198" s="196"/>
      <c r="J198" s="197">
        <f>ROUND(I198*H198,2)</f>
        <v>0</v>
      </c>
      <c r="K198" s="193" t="s">
        <v>21</v>
      </c>
      <c r="L198" s="60"/>
      <c r="M198" s="198" t="s">
        <v>21</v>
      </c>
      <c r="N198" s="199" t="s">
        <v>43</v>
      </c>
      <c r="O198" s="41"/>
      <c r="P198" s="200">
        <f>O198*H198</f>
        <v>0</v>
      </c>
      <c r="Q198" s="200">
        <v>0</v>
      </c>
      <c r="R198" s="200">
        <f>Q198*H198</f>
        <v>0</v>
      </c>
      <c r="S198" s="200">
        <v>0</v>
      </c>
      <c r="T198" s="201">
        <f>S198*H198</f>
        <v>0</v>
      </c>
      <c r="AR198" s="23" t="s">
        <v>166</v>
      </c>
      <c r="AT198" s="23" t="s">
        <v>162</v>
      </c>
      <c r="AU198" s="23" t="s">
        <v>82</v>
      </c>
      <c r="AY198" s="23" t="s">
        <v>160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23" t="s">
        <v>80</v>
      </c>
      <c r="BK198" s="202">
        <f>ROUND(I198*H198,2)</f>
        <v>0</v>
      </c>
      <c r="BL198" s="23" t="s">
        <v>166</v>
      </c>
      <c r="BM198" s="23" t="s">
        <v>1249</v>
      </c>
    </row>
    <row r="199" spans="2:65" s="1" customFormat="1" ht="13.5">
      <c r="B199" s="40"/>
      <c r="C199" s="62"/>
      <c r="D199" s="203" t="s">
        <v>167</v>
      </c>
      <c r="E199" s="62"/>
      <c r="F199" s="204" t="s">
        <v>624</v>
      </c>
      <c r="G199" s="62"/>
      <c r="H199" s="62"/>
      <c r="I199" s="162"/>
      <c r="J199" s="62"/>
      <c r="K199" s="62"/>
      <c r="L199" s="60"/>
      <c r="M199" s="205"/>
      <c r="N199" s="41"/>
      <c r="O199" s="41"/>
      <c r="P199" s="41"/>
      <c r="Q199" s="41"/>
      <c r="R199" s="41"/>
      <c r="S199" s="41"/>
      <c r="T199" s="77"/>
      <c r="AT199" s="23" t="s">
        <v>167</v>
      </c>
      <c r="AU199" s="23" t="s">
        <v>82</v>
      </c>
    </row>
    <row r="200" spans="2:65" s="11" customFormat="1" ht="13.5">
      <c r="B200" s="206"/>
      <c r="C200" s="207"/>
      <c r="D200" s="203" t="s">
        <v>177</v>
      </c>
      <c r="E200" s="208" t="s">
        <v>21</v>
      </c>
      <c r="F200" s="209" t="s">
        <v>1250</v>
      </c>
      <c r="G200" s="207"/>
      <c r="H200" s="210">
        <v>175.07499999999999</v>
      </c>
      <c r="I200" s="211"/>
      <c r="J200" s="207"/>
      <c r="K200" s="207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177</v>
      </c>
      <c r="AU200" s="216" t="s">
        <v>82</v>
      </c>
      <c r="AV200" s="11" t="s">
        <v>82</v>
      </c>
      <c r="AW200" s="11" t="s">
        <v>35</v>
      </c>
      <c r="AX200" s="11" t="s">
        <v>72</v>
      </c>
      <c r="AY200" s="216" t="s">
        <v>160</v>
      </c>
    </row>
    <row r="201" spans="2:65" s="11" customFormat="1" ht="40.5">
      <c r="B201" s="206"/>
      <c r="C201" s="207"/>
      <c r="D201" s="203" t="s">
        <v>177</v>
      </c>
      <c r="E201" s="208" t="s">
        <v>21</v>
      </c>
      <c r="F201" s="209" t="s">
        <v>1251</v>
      </c>
      <c r="G201" s="207"/>
      <c r="H201" s="210">
        <v>-10.236000000000001</v>
      </c>
      <c r="I201" s="211"/>
      <c r="J201" s="207"/>
      <c r="K201" s="207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177</v>
      </c>
      <c r="AU201" s="216" t="s">
        <v>82</v>
      </c>
      <c r="AV201" s="11" t="s">
        <v>82</v>
      </c>
      <c r="AW201" s="11" t="s">
        <v>35</v>
      </c>
      <c r="AX201" s="11" t="s">
        <v>72</v>
      </c>
      <c r="AY201" s="216" t="s">
        <v>160</v>
      </c>
    </row>
    <row r="202" spans="2:65" s="12" customFormat="1" ht="13.5">
      <c r="B202" s="217"/>
      <c r="C202" s="218"/>
      <c r="D202" s="203" t="s">
        <v>177</v>
      </c>
      <c r="E202" s="219" t="s">
        <v>464</v>
      </c>
      <c r="F202" s="220" t="s">
        <v>179</v>
      </c>
      <c r="G202" s="218"/>
      <c r="H202" s="221">
        <v>164.839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177</v>
      </c>
      <c r="AU202" s="227" t="s">
        <v>82</v>
      </c>
      <c r="AV202" s="12" t="s">
        <v>166</v>
      </c>
      <c r="AW202" s="12" t="s">
        <v>35</v>
      </c>
      <c r="AX202" s="12" t="s">
        <v>80</v>
      </c>
      <c r="AY202" s="227" t="s">
        <v>160</v>
      </c>
    </row>
    <row r="203" spans="2:65" s="1" customFormat="1" ht="16.5" customHeight="1">
      <c r="B203" s="40"/>
      <c r="C203" s="228" t="s">
        <v>265</v>
      </c>
      <c r="D203" s="228" t="s">
        <v>232</v>
      </c>
      <c r="E203" s="229" t="s">
        <v>630</v>
      </c>
      <c r="F203" s="230" t="s">
        <v>631</v>
      </c>
      <c r="G203" s="231" t="s">
        <v>235</v>
      </c>
      <c r="H203" s="232">
        <v>331.916</v>
      </c>
      <c r="I203" s="233"/>
      <c r="J203" s="234">
        <f>ROUND(I203*H203,2)</f>
        <v>0</v>
      </c>
      <c r="K203" s="230" t="s">
        <v>21</v>
      </c>
      <c r="L203" s="235"/>
      <c r="M203" s="236" t="s">
        <v>21</v>
      </c>
      <c r="N203" s="237" t="s">
        <v>43</v>
      </c>
      <c r="O203" s="41"/>
      <c r="P203" s="200">
        <f>O203*H203</f>
        <v>0</v>
      </c>
      <c r="Q203" s="200">
        <v>1</v>
      </c>
      <c r="R203" s="200">
        <f>Q203*H203</f>
        <v>331.916</v>
      </c>
      <c r="S203" s="200">
        <v>0</v>
      </c>
      <c r="T203" s="201">
        <f>S203*H203</f>
        <v>0</v>
      </c>
      <c r="AR203" s="23" t="s">
        <v>176</v>
      </c>
      <c r="AT203" s="23" t="s">
        <v>232</v>
      </c>
      <c r="AU203" s="23" t="s">
        <v>82</v>
      </c>
      <c r="AY203" s="23" t="s">
        <v>160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23" t="s">
        <v>80</v>
      </c>
      <c r="BK203" s="202">
        <f>ROUND(I203*H203,2)</f>
        <v>0</v>
      </c>
      <c r="BL203" s="23" t="s">
        <v>166</v>
      </c>
      <c r="BM203" s="23" t="s">
        <v>1252</v>
      </c>
    </row>
    <row r="204" spans="2:65" s="1" customFormat="1" ht="13.5">
      <c r="B204" s="40"/>
      <c r="C204" s="62"/>
      <c r="D204" s="203" t="s">
        <v>167</v>
      </c>
      <c r="E204" s="62"/>
      <c r="F204" s="204" t="s">
        <v>631</v>
      </c>
      <c r="G204" s="62"/>
      <c r="H204" s="62"/>
      <c r="I204" s="162"/>
      <c r="J204" s="62"/>
      <c r="K204" s="62"/>
      <c r="L204" s="60"/>
      <c r="M204" s="205"/>
      <c r="N204" s="41"/>
      <c r="O204" s="41"/>
      <c r="P204" s="41"/>
      <c r="Q204" s="41"/>
      <c r="R204" s="41"/>
      <c r="S204" s="41"/>
      <c r="T204" s="77"/>
      <c r="AT204" s="23" t="s">
        <v>167</v>
      </c>
      <c r="AU204" s="23" t="s">
        <v>82</v>
      </c>
    </row>
    <row r="205" spans="2:65" s="1" customFormat="1" ht="16.5" customHeight="1">
      <c r="B205" s="40"/>
      <c r="C205" s="191" t="s">
        <v>216</v>
      </c>
      <c r="D205" s="191" t="s">
        <v>162</v>
      </c>
      <c r="E205" s="192" t="s">
        <v>634</v>
      </c>
      <c r="F205" s="193" t="s">
        <v>635</v>
      </c>
      <c r="G205" s="194" t="s">
        <v>199</v>
      </c>
      <c r="H205" s="195">
        <v>194.624</v>
      </c>
      <c r="I205" s="196"/>
      <c r="J205" s="197">
        <f>ROUND(I205*H205,2)</f>
        <v>0</v>
      </c>
      <c r="K205" s="193" t="s">
        <v>21</v>
      </c>
      <c r="L205" s="60"/>
      <c r="M205" s="198" t="s">
        <v>21</v>
      </c>
      <c r="N205" s="199" t="s">
        <v>43</v>
      </c>
      <c r="O205" s="41"/>
      <c r="P205" s="200">
        <f>O205*H205</f>
        <v>0</v>
      </c>
      <c r="Q205" s="200">
        <v>0</v>
      </c>
      <c r="R205" s="200">
        <f>Q205*H205</f>
        <v>0</v>
      </c>
      <c r="S205" s="200">
        <v>0</v>
      </c>
      <c r="T205" s="201">
        <f>S205*H205</f>
        <v>0</v>
      </c>
      <c r="AR205" s="23" t="s">
        <v>166</v>
      </c>
      <c r="AT205" s="23" t="s">
        <v>162</v>
      </c>
      <c r="AU205" s="23" t="s">
        <v>82</v>
      </c>
      <c r="AY205" s="23" t="s">
        <v>160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23" t="s">
        <v>80</v>
      </c>
      <c r="BK205" s="202">
        <f>ROUND(I205*H205,2)</f>
        <v>0</v>
      </c>
      <c r="BL205" s="23" t="s">
        <v>166</v>
      </c>
      <c r="BM205" s="23" t="s">
        <v>1253</v>
      </c>
    </row>
    <row r="206" spans="2:65" s="1" customFormat="1" ht="13.5">
      <c r="B206" s="40"/>
      <c r="C206" s="62"/>
      <c r="D206" s="203" t="s">
        <v>167</v>
      </c>
      <c r="E206" s="62"/>
      <c r="F206" s="204" t="s">
        <v>635</v>
      </c>
      <c r="G206" s="62"/>
      <c r="H206" s="62"/>
      <c r="I206" s="162"/>
      <c r="J206" s="62"/>
      <c r="K206" s="62"/>
      <c r="L206" s="60"/>
      <c r="M206" s="205"/>
      <c r="N206" s="41"/>
      <c r="O206" s="41"/>
      <c r="P206" s="41"/>
      <c r="Q206" s="41"/>
      <c r="R206" s="41"/>
      <c r="S206" s="41"/>
      <c r="T206" s="77"/>
      <c r="AT206" s="23" t="s">
        <v>167</v>
      </c>
      <c r="AU206" s="23" t="s">
        <v>82</v>
      </c>
    </row>
    <row r="207" spans="2:65" s="11" customFormat="1" ht="27">
      <c r="B207" s="206"/>
      <c r="C207" s="207"/>
      <c r="D207" s="203" t="s">
        <v>177</v>
      </c>
      <c r="E207" s="208" t="s">
        <v>21</v>
      </c>
      <c r="F207" s="209" t="s">
        <v>1254</v>
      </c>
      <c r="G207" s="207"/>
      <c r="H207" s="210">
        <v>93.488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177</v>
      </c>
      <c r="AU207" s="216" t="s">
        <v>82</v>
      </c>
      <c r="AV207" s="11" t="s">
        <v>82</v>
      </c>
      <c r="AW207" s="11" t="s">
        <v>35</v>
      </c>
      <c r="AX207" s="11" t="s">
        <v>72</v>
      </c>
      <c r="AY207" s="216" t="s">
        <v>160</v>
      </c>
    </row>
    <row r="208" spans="2:65" s="11" customFormat="1" ht="13.5">
      <c r="B208" s="206"/>
      <c r="C208" s="207"/>
      <c r="D208" s="203" t="s">
        <v>177</v>
      </c>
      <c r="E208" s="208" t="s">
        <v>21</v>
      </c>
      <c r="F208" s="209" t="s">
        <v>1255</v>
      </c>
      <c r="G208" s="207"/>
      <c r="H208" s="210">
        <v>106.31699999999999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177</v>
      </c>
      <c r="AU208" s="216" t="s">
        <v>82</v>
      </c>
      <c r="AV208" s="11" t="s">
        <v>82</v>
      </c>
      <c r="AW208" s="11" t="s">
        <v>35</v>
      </c>
      <c r="AX208" s="11" t="s">
        <v>72</v>
      </c>
      <c r="AY208" s="216" t="s">
        <v>160</v>
      </c>
    </row>
    <row r="209" spans="2:65" s="11" customFormat="1" ht="13.5">
      <c r="B209" s="206"/>
      <c r="C209" s="207"/>
      <c r="D209" s="203" t="s">
        <v>177</v>
      </c>
      <c r="E209" s="208" t="s">
        <v>21</v>
      </c>
      <c r="F209" s="209" t="s">
        <v>1256</v>
      </c>
      <c r="G209" s="207"/>
      <c r="H209" s="210">
        <v>-5.181</v>
      </c>
      <c r="I209" s="211"/>
      <c r="J209" s="207"/>
      <c r="K209" s="207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177</v>
      </c>
      <c r="AU209" s="216" t="s">
        <v>82</v>
      </c>
      <c r="AV209" s="11" t="s">
        <v>82</v>
      </c>
      <c r="AW209" s="11" t="s">
        <v>35</v>
      </c>
      <c r="AX209" s="11" t="s">
        <v>72</v>
      </c>
      <c r="AY209" s="216" t="s">
        <v>160</v>
      </c>
    </row>
    <row r="210" spans="2:65" s="12" customFormat="1" ht="13.5">
      <c r="B210" s="217"/>
      <c r="C210" s="218"/>
      <c r="D210" s="203" t="s">
        <v>177</v>
      </c>
      <c r="E210" s="219" t="s">
        <v>458</v>
      </c>
      <c r="F210" s="220" t="s">
        <v>179</v>
      </c>
      <c r="G210" s="218"/>
      <c r="H210" s="221">
        <v>194.624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177</v>
      </c>
      <c r="AU210" s="227" t="s">
        <v>82</v>
      </c>
      <c r="AV210" s="12" t="s">
        <v>166</v>
      </c>
      <c r="AW210" s="12" t="s">
        <v>35</v>
      </c>
      <c r="AX210" s="12" t="s">
        <v>80</v>
      </c>
      <c r="AY210" s="227" t="s">
        <v>160</v>
      </c>
    </row>
    <row r="211" spans="2:65" s="1" customFormat="1" ht="16.5" customHeight="1">
      <c r="B211" s="40"/>
      <c r="C211" s="228" t="s">
        <v>273</v>
      </c>
      <c r="D211" s="228" t="s">
        <v>232</v>
      </c>
      <c r="E211" s="229" t="s">
        <v>640</v>
      </c>
      <c r="F211" s="230" t="s">
        <v>641</v>
      </c>
      <c r="G211" s="231" t="s">
        <v>235</v>
      </c>
      <c r="H211" s="232">
        <v>391.19400000000002</v>
      </c>
      <c r="I211" s="233"/>
      <c r="J211" s="234">
        <f>ROUND(I211*H211,2)</f>
        <v>0</v>
      </c>
      <c r="K211" s="230" t="s">
        <v>21</v>
      </c>
      <c r="L211" s="235"/>
      <c r="M211" s="236" t="s">
        <v>21</v>
      </c>
      <c r="N211" s="237" t="s">
        <v>43</v>
      </c>
      <c r="O211" s="41"/>
      <c r="P211" s="200">
        <f>O211*H211</f>
        <v>0</v>
      </c>
      <c r="Q211" s="200">
        <v>1</v>
      </c>
      <c r="R211" s="200">
        <f>Q211*H211</f>
        <v>391.19400000000002</v>
      </c>
      <c r="S211" s="200">
        <v>0</v>
      </c>
      <c r="T211" s="201">
        <f>S211*H211</f>
        <v>0</v>
      </c>
      <c r="AR211" s="23" t="s">
        <v>176</v>
      </c>
      <c r="AT211" s="23" t="s">
        <v>232</v>
      </c>
      <c r="AU211" s="23" t="s">
        <v>82</v>
      </c>
      <c r="AY211" s="23" t="s">
        <v>160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23" t="s">
        <v>80</v>
      </c>
      <c r="BK211" s="202">
        <f>ROUND(I211*H211,2)</f>
        <v>0</v>
      </c>
      <c r="BL211" s="23" t="s">
        <v>166</v>
      </c>
      <c r="BM211" s="23" t="s">
        <v>1257</v>
      </c>
    </row>
    <row r="212" spans="2:65" s="1" customFormat="1" ht="13.5">
      <c r="B212" s="40"/>
      <c r="C212" s="62"/>
      <c r="D212" s="203" t="s">
        <v>167</v>
      </c>
      <c r="E212" s="62"/>
      <c r="F212" s="204" t="s">
        <v>641</v>
      </c>
      <c r="G212" s="62"/>
      <c r="H212" s="62"/>
      <c r="I212" s="162"/>
      <c r="J212" s="62"/>
      <c r="K212" s="62"/>
      <c r="L212" s="60"/>
      <c r="M212" s="205"/>
      <c r="N212" s="41"/>
      <c r="O212" s="41"/>
      <c r="P212" s="41"/>
      <c r="Q212" s="41"/>
      <c r="R212" s="41"/>
      <c r="S212" s="41"/>
      <c r="T212" s="77"/>
      <c r="AT212" s="23" t="s">
        <v>167</v>
      </c>
      <c r="AU212" s="23" t="s">
        <v>82</v>
      </c>
    </row>
    <row r="213" spans="2:65" s="11" customFormat="1" ht="13.5">
      <c r="B213" s="206"/>
      <c r="C213" s="207"/>
      <c r="D213" s="203" t="s">
        <v>177</v>
      </c>
      <c r="E213" s="208" t="s">
        <v>21</v>
      </c>
      <c r="F213" s="209" t="s">
        <v>643</v>
      </c>
      <c r="G213" s="207"/>
      <c r="H213" s="210">
        <v>391.19400000000002</v>
      </c>
      <c r="I213" s="211"/>
      <c r="J213" s="207"/>
      <c r="K213" s="207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177</v>
      </c>
      <c r="AU213" s="216" t="s">
        <v>82</v>
      </c>
      <c r="AV213" s="11" t="s">
        <v>82</v>
      </c>
      <c r="AW213" s="11" t="s">
        <v>35</v>
      </c>
      <c r="AX213" s="11" t="s">
        <v>72</v>
      </c>
      <c r="AY213" s="216" t="s">
        <v>160</v>
      </c>
    </row>
    <row r="214" spans="2:65" s="12" customFormat="1" ht="13.5">
      <c r="B214" s="217"/>
      <c r="C214" s="218"/>
      <c r="D214" s="203" t="s">
        <v>177</v>
      </c>
      <c r="E214" s="219" t="s">
        <v>21</v>
      </c>
      <c r="F214" s="220" t="s">
        <v>179</v>
      </c>
      <c r="G214" s="218"/>
      <c r="H214" s="221">
        <v>391.19400000000002</v>
      </c>
      <c r="I214" s="222"/>
      <c r="J214" s="218"/>
      <c r="K214" s="218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177</v>
      </c>
      <c r="AU214" s="227" t="s">
        <v>82</v>
      </c>
      <c r="AV214" s="12" t="s">
        <v>166</v>
      </c>
      <c r="AW214" s="12" t="s">
        <v>35</v>
      </c>
      <c r="AX214" s="12" t="s">
        <v>80</v>
      </c>
      <c r="AY214" s="227" t="s">
        <v>160</v>
      </c>
    </row>
    <row r="215" spans="2:65" s="1" customFormat="1" ht="16.5" customHeight="1">
      <c r="B215" s="40"/>
      <c r="C215" s="191" t="s">
        <v>220</v>
      </c>
      <c r="D215" s="191" t="s">
        <v>162</v>
      </c>
      <c r="E215" s="192" t="s">
        <v>1258</v>
      </c>
      <c r="F215" s="193" t="s">
        <v>1259</v>
      </c>
      <c r="G215" s="194" t="s">
        <v>199</v>
      </c>
      <c r="H215" s="195">
        <v>66.528000000000006</v>
      </c>
      <c r="I215" s="196"/>
      <c r="J215" s="197">
        <f>ROUND(I215*H215,2)</f>
        <v>0</v>
      </c>
      <c r="K215" s="193" t="s">
        <v>21</v>
      </c>
      <c r="L215" s="60"/>
      <c r="M215" s="198" t="s">
        <v>21</v>
      </c>
      <c r="N215" s="199" t="s">
        <v>43</v>
      </c>
      <c r="O215" s="41"/>
      <c r="P215" s="200">
        <f>O215*H215</f>
        <v>0</v>
      </c>
      <c r="Q215" s="200">
        <v>0</v>
      </c>
      <c r="R215" s="200">
        <f>Q215*H215</f>
        <v>0</v>
      </c>
      <c r="S215" s="200">
        <v>0</v>
      </c>
      <c r="T215" s="201">
        <f>S215*H215</f>
        <v>0</v>
      </c>
      <c r="AR215" s="23" t="s">
        <v>166</v>
      </c>
      <c r="AT215" s="23" t="s">
        <v>162</v>
      </c>
      <c r="AU215" s="23" t="s">
        <v>82</v>
      </c>
      <c r="AY215" s="23" t="s">
        <v>160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23" t="s">
        <v>80</v>
      </c>
      <c r="BK215" s="202">
        <f>ROUND(I215*H215,2)</f>
        <v>0</v>
      </c>
      <c r="BL215" s="23" t="s">
        <v>166</v>
      </c>
      <c r="BM215" s="23" t="s">
        <v>1260</v>
      </c>
    </row>
    <row r="216" spans="2:65" s="1" customFormat="1" ht="13.5">
      <c r="B216" s="40"/>
      <c r="C216" s="62"/>
      <c r="D216" s="203" t="s">
        <v>167</v>
      </c>
      <c r="E216" s="62"/>
      <c r="F216" s="204" t="s">
        <v>1259</v>
      </c>
      <c r="G216" s="62"/>
      <c r="H216" s="62"/>
      <c r="I216" s="162"/>
      <c r="J216" s="62"/>
      <c r="K216" s="62"/>
      <c r="L216" s="60"/>
      <c r="M216" s="205"/>
      <c r="N216" s="41"/>
      <c r="O216" s="41"/>
      <c r="P216" s="41"/>
      <c r="Q216" s="41"/>
      <c r="R216" s="41"/>
      <c r="S216" s="41"/>
      <c r="T216" s="77"/>
      <c r="AT216" s="23" t="s">
        <v>167</v>
      </c>
      <c r="AU216" s="23" t="s">
        <v>82</v>
      </c>
    </row>
    <row r="217" spans="2:65" s="13" customFormat="1" ht="13.5">
      <c r="B217" s="247"/>
      <c r="C217" s="248"/>
      <c r="D217" s="203" t="s">
        <v>177</v>
      </c>
      <c r="E217" s="249" t="s">
        <v>21</v>
      </c>
      <c r="F217" s="250" t="s">
        <v>1261</v>
      </c>
      <c r="G217" s="248"/>
      <c r="H217" s="249" t="s">
        <v>21</v>
      </c>
      <c r="I217" s="251"/>
      <c r="J217" s="248"/>
      <c r="K217" s="248"/>
      <c r="L217" s="252"/>
      <c r="M217" s="253"/>
      <c r="N217" s="254"/>
      <c r="O217" s="254"/>
      <c r="P217" s="254"/>
      <c r="Q217" s="254"/>
      <c r="R217" s="254"/>
      <c r="S217" s="254"/>
      <c r="T217" s="255"/>
      <c r="AT217" s="256" t="s">
        <v>177</v>
      </c>
      <c r="AU217" s="256" t="s">
        <v>82</v>
      </c>
      <c r="AV217" s="13" t="s">
        <v>80</v>
      </c>
      <c r="AW217" s="13" t="s">
        <v>35</v>
      </c>
      <c r="AX217" s="13" t="s">
        <v>72</v>
      </c>
      <c r="AY217" s="256" t="s">
        <v>160</v>
      </c>
    </row>
    <row r="218" spans="2:65" s="11" customFormat="1" ht="13.5">
      <c r="B218" s="206"/>
      <c r="C218" s="207"/>
      <c r="D218" s="203" t="s">
        <v>177</v>
      </c>
      <c r="E218" s="208" t="s">
        <v>21</v>
      </c>
      <c r="F218" s="209" t="s">
        <v>1262</v>
      </c>
      <c r="G218" s="207"/>
      <c r="H218" s="210">
        <v>33.264000000000003</v>
      </c>
      <c r="I218" s="211"/>
      <c r="J218" s="207"/>
      <c r="K218" s="207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177</v>
      </c>
      <c r="AU218" s="216" t="s">
        <v>82</v>
      </c>
      <c r="AV218" s="11" t="s">
        <v>82</v>
      </c>
      <c r="AW218" s="11" t="s">
        <v>35</v>
      </c>
      <c r="AX218" s="11" t="s">
        <v>72</v>
      </c>
      <c r="AY218" s="216" t="s">
        <v>160</v>
      </c>
    </row>
    <row r="219" spans="2:65" s="11" customFormat="1" ht="13.5">
      <c r="B219" s="206"/>
      <c r="C219" s="207"/>
      <c r="D219" s="203" t="s">
        <v>177</v>
      </c>
      <c r="E219" s="208" t="s">
        <v>21</v>
      </c>
      <c r="F219" s="209" t="s">
        <v>1263</v>
      </c>
      <c r="G219" s="207"/>
      <c r="H219" s="210">
        <v>33.264000000000003</v>
      </c>
      <c r="I219" s="211"/>
      <c r="J219" s="207"/>
      <c r="K219" s="207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177</v>
      </c>
      <c r="AU219" s="216" t="s">
        <v>82</v>
      </c>
      <c r="AV219" s="11" t="s">
        <v>82</v>
      </c>
      <c r="AW219" s="11" t="s">
        <v>35</v>
      </c>
      <c r="AX219" s="11" t="s">
        <v>72</v>
      </c>
      <c r="AY219" s="216" t="s">
        <v>160</v>
      </c>
    </row>
    <row r="220" spans="2:65" s="12" customFormat="1" ht="13.5">
      <c r="B220" s="217"/>
      <c r="C220" s="218"/>
      <c r="D220" s="203" t="s">
        <v>177</v>
      </c>
      <c r="E220" s="219" t="s">
        <v>1157</v>
      </c>
      <c r="F220" s="220" t="s">
        <v>179</v>
      </c>
      <c r="G220" s="218"/>
      <c r="H220" s="221">
        <v>66.528000000000006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177</v>
      </c>
      <c r="AU220" s="227" t="s">
        <v>82</v>
      </c>
      <c r="AV220" s="12" t="s">
        <v>166</v>
      </c>
      <c r="AW220" s="12" t="s">
        <v>35</v>
      </c>
      <c r="AX220" s="12" t="s">
        <v>80</v>
      </c>
      <c r="AY220" s="227" t="s">
        <v>160</v>
      </c>
    </row>
    <row r="221" spans="2:65" s="1" customFormat="1" ht="25.5" customHeight="1">
      <c r="B221" s="40"/>
      <c r="C221" s="191" t="s">
        <v>281</v>
      </c>
      <c r="D221" s="191" t="s">
        <v>162</v>
      </c>
      <c r="E221" s="192" t="s">
        <v>1264</v>
      </c>
      <c r="F221" s="193" t="s">
        <v>1265</v>
      </c>
      <c r="G221" s="194" t="s">
        <v>165</v>
      </c>
      <c r="H221" s="195">
        <v>765</v>
      </c>
      <c r="I221" s="196"/>
      <c r="J221" s="197">
        <f>ROUND(I221*H221,2)</f>
        <v>0</v>
      </c>
      <c r="K221" s="193" t="s">
        <v>21</v>
      </c>
      <c r="L221" s="60"/>
      <c r="M221" s="198" t="s">
        <v>21</v>
      </c>
      <c r="N221" s="199" t="s">
        <v>43</v>
      </c>
      <c r="O221" s="41"/>
      <c r="P221" s="200">
        <f>O221*H221</f>
        <v>0</v>
      </c>
      <c r="Q221" s="200">
        <v>1E-4</v>
      </c>
      <c r="R221" s="200">
        <f>Q221*H221</f>
        <v>7.6499999999999999E-2</v>
      </c>
      <c r="S221" s="200">
        <v>0</v>
      </c>
      <c r="T221" s="201">
        <f>S221*H221</f>
        <v>0</v>
      </c>
      <c r="AR221" s="23" t="s">
        <v>166</v>
      </c>
      <c r="AT221" s="23" t="s">
        <v>162</v>
      </c>
      <c r="AU221" s="23" t="s">
        <v>82</v>
      </c>
      <c r="AY221" s="23" t="s">
        <v>160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23" t="s">
        <v>80</v>
      </c>
      <c r="BK221" s="202">
        <f>ROUND(I221*H221,2)</f>
        <v>0</v>
      </c>
      <c r="BL221" s="23" t="s">
        <v>166</v>
      </c>
      <c r="BM221" s="23" t="s">
        <v>1266</v>
      </c>
    </row>
    <row r="222" spans="2:65" s="1" customFormat="1" ht="13.5">
      <c r="B222" s="40"/>
      <c r="C222" s="62"/>
      <c r="D222" s="203" t="s">
        <v>167</v>
      </c>
      <c r="E222" s="62"/>
      <c r="F222" s="204" t="s">
        <v>1265</v>
      </c>
      <c r="G222" s="62"/>
      <c r="H222" s="62"/>
      <c r="I222" s="162"/>
      <c r="J222" s="62"/>
      <c r="K222" s="62"/>
      <c r="L222" s="60"/>
      <c r="M222" s="205"/>
      <c r="N222" s="41"/>
      <c r="O222" s="41"/>
      <c r="P222" s="41"/>
      <c r="Q222" s="41"/>
      <c r="R222" s="41"/>
      <c r="S222" s="41"/>
      <c r="T222" s="77"/>
      <c r="AT222" s="23" t="s">
        <v>167</v>
      </c>
      <c r="AU222" s="23" t="s">
        <v>82</v>
      </c>
    </row>
    <row r="223" spans="2:65" s="13" customFormat="1" ht="13.5">
      <c r="B223" s="247"/>
      <c r="C223" s="248"/>
      <c r="D223" s="203" t="s">
        <v>177</v>
      </c>
      <c r="E223" s="249" t="s">
        <v>21</v>
      </c>
      <c r="F223" s="250" t="s">
        <v>1267</v>
      </c>
      <c r="G223" s="248"/>
      <c r="H223" s="249" t="s">
        <v>21</v>
      </c>
      <c r="I223" s="251"/>
      <c r="J223" s="248"/>
      <c r="K223" s="248"/>
      <c r="L223" s="252"/>
      <c r="M223" s="253"/>
      <c r="N223" s="254"/>
      <c r="O223" s="254"/>
      <c r="P223" s="254"/>
      <c r="Q223" s="254"/>
      <c r="R223" s="254"/>
      <c r="S223" s="254"/>
      <c r="T223" s="255"/>
      <c r="AT223" s="256" t="s">
        <v>177</v>
      </c>
      <c r="AU223" s="256" t="s">
        <v>82</v>
      </c>
      <c r="AV223" s="13" t="s">
        <v>80</v>
      </c>
      <c r="AW223" s="13" t="s">
        <v>35</v>
      </c>
      <c r="AX223" s="13" t="s">
        <v>72</v>
      </c>
      <c r="AY223" s="256" t="s">
        <v>160</v>
      </c>
    </row>
    <row r="224" spans="2:65" s="11" customFormat="1" ht="13.5">
      <c r="B224" s="206"/>
      <c r="C224" s="207"/>
      <c r="D224" s="203" t="s">
        <v>177</v>
      </c>
      <c r="E224" s="208" t="s">
        <v>21</v>
      </c>
      <c r="F224" s="209" t="s">
        <v>1268</v>
      </c>
      <c r="G224" s="207"/>
      <c r="H224" s="210">
        <v>510</v>
      </c>
      <c r="I224" s="211"/>
      <c r="J224" s="207"/>
      <c r="K224" s="207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177</v>
      </c>
      <c r="AU224" s="216" t="s">
        <v>82</v>
      </c>
      <c r="AV224" s="11" t="s">
        <v>82</v>
      </c>
      <c r="AW224" s="11" t="s">
        <v>35</v>
      </c>
      <c r="AX224" s="11" t="s">
        <v>72</v>
      </c>
      <c r="AY224" s="216" t="s">
        <v>160</v>
      </c>
    </row>
    <row r="225" spans="2:65" s="11" customFormat="1" ht="13.5">
      <c r="B225" s="206"/>
      <c r="C225" s="207"/>
      <c r="D225" s="203" t="s">
        <v>177</v>
      </c>
      <c r="E225" s="208" t="s">
        <v>21</v>
      </c>
      <c r="F225" s="209" t="s">
        <v>1269</v>
      </c>
      <c r="G225" s="207"/>
      <c r="H225" s="210">
        <v>255</v>
      </c>
      <c r="I225" s="211"/>
      <c r="J225" s="207"/>
      <c r="K225" s="207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177</v>
      </c>
      <c r="AU225" s="216" t="s">
        <v>82</v>
      </c>
      <c r="AV225" s="11" t="s">
        <v>82</v>
      </c>
      <c r="AW225" s="11" t="s">
        <v>35</v>
      </c>
      <c r="AX225" s="11" t="s">
        <v>72</v>
      </c>
      <c r="AY225" s="216" t="s">
        <v>160</v>
      </c>
    </row>
    <row r="226" spans="2:65" s="12" customFormat="1" ht="13.5">
      <c r="B226" s="217"/>
      <c r="C226" s="218"/>
      <c r="D226" s="203" t="s">
        <v>177</v>
      </c>
      <c r="E226" s="219" t="s">
        <v>21</v>
      </c>
      <c r="F226" s="220" t="s">
        <v>179</v>
      </c>
      <c r="G226" s="218"/>
      <c r="H226" s="221">
        <v>765</v>
      </c>
      <c r="I226" s="222"/>
      <c r="J226" s="218"/>
      <c r="K226" s="218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177</v>
      </c>
      <c r="AU226" s="227" t="s">
        <v>82</v>
      </c>
      <c r="AV226" s="12" t="s">
        <v>166</v>
      </c>
      <c r="AW226" s="12" t="s">
        <v>35</v>
      </c>
      <c r="AX226" s="12" t="s">
        <v>80</v>
      </c>
      <c r="AY226" s="227" t="s">
        <v>160</v>
      </c>
    </row>
    <row r="227" spans="2:65" s="1" customFormat="1" ht="16.5" customHeight="1">
      <c r="B227" s="40"/>
      <c r="C227" s="228" t="s">
        <v>223</v>
      </c>
      <c r="D227" s="228" t="s">
        <v>232</v>
      </c>
      <c r="E227" s="229" t="s">
        <v>1270</v>
      </c>
      <c r="F227" s="230" t="s">
        <v>1271</v>
      </c>
      <c r="G227" s="231" t="s">
        <v>165</v>
      </c>
      <c r="H227" s="232">
        <v>510</v>
      </c>
      <c r="I227" s="233"/>
      <c r="J227" s="234">
        <f>ROUND(I227*H227,2)</f>
        <v>0</v>
      </c>
      <c r="K227" s="230" t="s">
        <v>21</v>
      </c>
      <c r="L227" s="235"/>
      <c r="M227" s="236" t="s">
        <v>21</v>
      </c>
      <c r="N227" s="237" t="s">
        <v>43</v>
      </c>
      <c r="O227" s="41"/>
      <c r="P227" s="200">
        <f>O227*H227</f>
        <v>0</v>
      </c>
      <c r="Q227" s="200">
        <v>0</v>
      </c>
      <c r="R227" s="200">
        <f>Q227*H227</f>
        <v>0</v>
      </c>
      <c r="S227" s="200">
        <v>0</v>
      </c>
      <c r="T227" s="201">
        <f>S227*H227</f>
        <v>0</v>
      </c>
      <c r="AR227" s="23" t="s">
        <v>176</v>
      </c>
      <c r="AT227" s="23" t="s">
        <v>232</v>
      </c>
      <c r="AU227" s="23" t="s">
        <v>82</v>
      </c>
      <c r="AY227" s="23" t="s">
        <v>160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23" t="s">
        <v>80</v>
      </c>
      <c r="BK227" s="202">
        <f>ROUND(I227*H227,2)</f>
        <v>0</v>
      </c>
      <c r="BL227" s="23" t="s">
        <v>166</v>
      </c>
      <c r="BM227" s="23" t="s">
        <v>1272</v>
      </c>
    </row>
    <row r="228" spans="2:65" s="1" customFormat="1" ht="13.5">
      <c r="B228" s="40"/>
      <c r="C228" s="62"/>
      <c r="D228" s="203" t="s">
        <v>167</v>
      </c>
      <c r="E228" s="62"/>
      <c r="F228" s="204" t="s">
        <v>1271</v>
      </c>
      <c r="G228" s="62"/>
      <c r="H228" s="62"/>
      <c r="I228" s="162"/>
      <c r="J228" s="62"/>
      <c r="K228" s="62"/>
      <c r="L228" s="60"/>
      <c r="M228" s="205"/>
      <c r="N228" s="41"/>
      <c r="O228" s="41"/>
      <c r="P228" s="41"/>
      <c r="Q228" s="41"/>
      <c r="R228" s="41"/>
      <c r="S228" s="41"/>
      <c r="T228" s="77"/>
      <c r="AT228" s="23" t="s">
        <v>167</v>
      </c>
      <c r="AU228" s="23" t="s">
        <v>82</v>
      </c>
    </row>
    <row r="229" spans="2:65" s="1" customFormat="1" ht="16.5" customHeight="1">
      <c r="B229" s="40"/>
      <c r="C229" s="228" t="s">
        <v>292</v>
      </c>
      <c r="D229" s="228" t="s">
        <v>232</v>
      </c>
      <c r="E229" s="229" t="s">
        <v>1273</v>
      </c>
      <c r="F229" s="230" t="s">
        <v>1274</v>
      </c>
      <c r="G229" s="231" t="s">
        <v>165</v>
      </c>
      <c r="H229" s="232">
        <v>255</v>
      </c>
      <c r="I229" s="233"/>
      <c r="J229" s="234">
        <f>ROUND(I229*H229,2)</f>
        <v>0</v>
      </c>
      <c r="K229" s="230" t="s">
        <v>21</v>
      </c>
      <c r="L229" s="235"/>
      <c r="M229" s="236" t="s">
        <v>21</v>
      </c>
      <c r="N229" s="237" t="s">
        <v>43</v>
      </c>
      <c r="O229" s="41"/>
      <c r="P229" s="200">
        <f>O229*H229</f>
        <v>0</v>
      </c>
      <c r="Q229" s="200">
        <v>0</v>
      </c>
      <c r="R229" s="200">
        <f>Q229*H229</f>
        <v>0</v>
      </c>
      <c r="S229" s="200">
        <v>0</v>
      </c>
      <c r="T229" s="201">
        <f>S229*H229</f>
        <v>0</v>
      </c>
      <c r="AR229" s="23" t="s">
        <v>176</v>
      </c>
      <c r="AT229" s="23" t="s">
        <v>232</v>
      </c>
      <c r="AU229" s="23" t="s">
        <v>82</v>
      </c>
      <c r="AY229" s="23" t="s">
        <v>160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23" t="s">
        <v>80</v>
      </c>
      <c r="BK229" s="202">
        <f>ROUND(I229*H229,2)</f>
        <v>0</v>
      </c>
      <c r="BL229" s="23" t="s">
        <v>166</v>
      </c>
      <c r="BM229" s="23" t="s">
        <v>1275</v>
      </c>
    </row>
    <row r="230" spans="2:65" s="1" customFormat="1" ht="13.5">
      <c r="B230" s="40"/>
      <c r="C230" s="62"/>
      <c r="D230" s="203" t="s">
        <v>167</v>
      </c>
      <c r="E230" s="62"/>
      <c r="F230" s="204" t="s">
        <v>1274</v>
      </c>
      <c r="G230" s="62"/>
      <c r="H230" s="62"/>
      <c r="I230" s="162"/>
      <c r="J230" s="62"/>
      <c r="K230" s="62"/>
      <c r="L230" s="60"/>
      <c r="M230" s="205"/>
      <c r="N230" s="41"/>
      <c r="O230" s="41"/>
      <c r="P230" s="41"/>
      <c r="Q230" s="41"/>
      <c r="R230" s="41"/>
      <c r="S230" s="41"/>
      <c r="T230" s="77"/>
      <c r="AT230" s="23" t="s">
        <v>167</v>
      </c>
      <c r="AU230" s="23" t="s">
        <v>82</v>
      </c>
    </row>
    <row r="231" spans="2:65" s="1" customFormat="1" ht="16.5" customHeight="1">
      <c r="B231" s="40"/>
      <c r="C231" s="191" t="s">
        <v>226</v>
      </c>
      <c r="D231" s="191" t="s">
        <v>162</v>
      </c>
      <c r="E231" s="192" t="s">
        <v>648</v>
      </c>
      <c r="F231" s="193" t="s">
        <v>649</v>
      </c>
      <c r="G231" s="194" t="s">
        <v>199</v>
      </c>
      <c r="H231" s="195">
        <v>42.753</v>
      </c>
      <c r="I231" s="196"/>
      <c r="J231" s="197">
        <f>ROUND(I231*H231,2)</f>
        <v>0</v>
      </c>
      <c r="K231" s="193" t="s">
        <v>21</v>
      </c>
      <c r="L231" s="60"/>
      <c r="M231" s="198" t="s">
        <v>21</v>
      </c>
      <c r="N231" s="199" t="s">
        <v>43</v>
      </c>
      <c r="O231" s="41"/>
      <c r="P231" s="200">
        <f>O231*H231</f>
        <v>0</v>
      </c>
      <c r="Q231" s="200">
        <v>0</v>
      </c>
      <c r="R231" s="200">
        <f>Q231*H231</f>
        <v>0</v>
      </c>
      <c r="S231" s="200">
        <v>0</v>
      </c>
      <c r="T231" s="201">
        <f>S231*H231</f>
        <v>0</v>
      </c>
      <c r="AR231" s="23" t="s">
        <v>166</v>
      </c>
      <c r="AT231" s="23" t="s">
        <v>162</v>
      </c>
      <c r="AU231" s="23" t="s">
        <v>82</v>
      </c>
      <c r="AY231" s="23" t="s">
        <v>160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23" t="s">
        <v>80</v>
      </c>
      <c r="BK231" s="202">
        <f>ROUND(I231*H231,2)</f>
        <v>0</v>
      </c>
      <c r="BL231" s="23" t="s">
        <v>166</v>
      </c>
      <c r="BM231" s="23" t="s">
        <v>1276</v>
      </c>
    </row>
    <row r="232" spans="2:65" s="1" customFormat="1" ht="13.5">
      <c r="B232" s="40"/>
      <c r="C232" s="62"/>
      <c r="D232" s="203" t="s">
        <v>167</v>
      </c>
      <c r="E232" s="62"/>
      <c r="F232" s="204" t="s">
        <v>649</v>
      </c>
      <c r="G232" s="62"/>
      <c r="H232" s="62"/>
      <c r="I232" s="162"/>
      <c r="J232" s="62"/>
      <c r="K232" s="62"/>
      <c r="L232" s="60"/>
      <c r="M232" s="205"/>
      <c r="N232" s="41"/>
      <c r="O232" s="41"/>
      <c r="P232" s="41"/>
      <c r="Q232" s="41"/>
      <c r="R232" s="41"/>
      <c r="S232" s="41"/>
      <c r="T232" s="77"/>
      <c r="AT232" s="23" t="s">
        <v>167</v>
      </c>
      <c r="AU232" s="23" t="s">
        <v>82</v>
      </c>
    </row>
    <row r="233" spans="2:65" s="11" customFormat="1" ht="13.5">
      <c r="B233" s="206"/>
      <c r="C233" s="207"/>
      <c r="D233" s="203" t="s">
        <v>177</v>
      </c>
      <c r="E233" s="208" t="s">
        <v>21</v>
      </c>
      <c r="F233" s="209" t="s">
        <v>1277</v>
      </c>
      <c r="G233" s="207"/>
      <c r="H233" s="210">
        <v>15.319000000000001</v>
      </c>
      <c r="I233" s="211"/>
      <c r="J233" s="207"/>
      <c r="K233" s="207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177</v>
      </c>
      <c r="AU233" s="216" t="s">
        <v>82</v>
      </c>
      <c r="AV233" s="11" t="s">
        <v>82</v>
      </c>
      <c r="AW233" s="11" t="s">
        <v>35</v>
      </c>
      <c r="AX233" s="11" t="s">
        <v>72</v>
      </c>
      <c r="AY233" s="216" t="s">
        <v>160</v>
      </c>
    </row>
    <row r="234" spans="2:65" s="11" customFormat="1" ht="13.5">
      <c r="B234" s="206"/>
      <c r="C234" s="207"/>
      <c r="D234" s="203" t="s">
        <v>177</v>
      </c>
      <c r="E234" s="208" t="s">
        <v>21</v>
      </c>
      <c r="F234" s="209" t="s">
        <v>1278</v>
      </c>
      <c r="G234" s="207"/>
      <c r="H234" s="210">
        <v>19.484000000000002</v>
      </c>
      <c r="I234" s="211"/>
      <c r="J234" s="207"/>
      <c r="K234" s="207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177</v>
      </c>
      <c r="AU234" s="216" t="s">
        <v>82</v>
      </c>
      <c r="AV234" s="11" t="s">
        <v>82</v>
      </c>
      <c r="AW234" s="11" t="s">
        <v>35</v>
      </c>
      <c r="AX234" s="11" t="s">
        <v>72</v>
      </c>
      <c r="AY234" s="216" t="s">
        <v>160</v>
      </c>
    </row>
    <row r="235" spans="2:65" s="11" customFormat="1" ht="13.5">
      <c r="B235" s="206"/>
      <c r="C235" s="207"/>
      <c r="D235" s="203" t="s">
        <v>177</v>
      </c>
      <c r="E235" s="208" t="s">
        <v>21</v>
      </c>
      <c r="F235" s="209" t="s">
        <v>1279</v>
      </c>
      <c r="G235" s="207"/>
      <c r="H235" s="210">
        <v>7.95</v>
      </c>
      <c r="I235" s="211"/>
      <c r="J235" s="207"/>
      <c r="K235" s="207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177</v>
      </c>
      <c r="AU235" s="216" t="s">
        <v>82</v>
      </c>
      <c r="AV235" s="11" t="s">
        <v>82</v>
      </c>
      <c r="AW235" s="11" t="s">
        <v>35</v>
      </c>
      <c r="AX235" s="11" t="s">
        <v>72</v>
      </c>
      <c r="AY235" s="216" t="s">
        <v>160</v>
      </c>
    </row>
    <row r="236" spans="2:65" s="12" customFormat="1" ht="13.5">
      <c r="B236" s="217"/>
      <c r="C236" s="218"/>
      <c r="D236" s="203" t="s">
        <v>177</v>
      </c>
      <c r="E236" s="219" t="s">
        <v>455</v>
      </c>
      <c r="F236" s="220" t="s">
        <v>179</v>
      </c>
      <c r="G236" s="218"/>
      <c r="H236" s="221">
        <v>42.753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177</v>
      </c>
      <c r="AU236" s="227" t="s">
        <v>82</v>
      </c>
      <c r="AV236" s="12" t="s">
        <v>166</v>
      </c>
      <c r="AW236" s="12" t="s">
        <v>35</v>
      </c>
      <c r="AX236" s="12" t="s">
        <v>80</v>
      </c>
      <c r="AY236" s="227" t="s">
        <v>160</v>
      </c>
    </row>
    <row r="237" spans="2:65" s="1" customFormat="1" ht="25.5" customHeight="1">
      <c r="B237" s="40"/>
      <c r="C237" s="191" t="s">
        <v>301</v>
      </c>
      <c r="D237" s="191" t="s">
        <v>162</v>
      </c>
      <c r="E237" s="192" t="s">
        <v>1280</v>
      </c>
      <c r="F237" s="193" t="s">
        <v>1281</v>
      </c>
      <c r="G237" s="194" t="s">
        <v>199</v>
      </c>
      <c r="H237" s="195">
        <v>77.048000000000002</v>
      </c>
      <c r="I237" s="196"/>
      <c r="J237" s="197">
        <f>ROUND(I237*H237,2)</f>
        <v>0</v>
      </c>
      <c r="K237" s="193" t="s">
        <v>21</v>
      </c>
      <c r="L237" s="60"/>
      <c r="M237" s="198" t="s">
        <v>21</v>
      </c>
      <c r="N237" s="199" t="s">
        <v>43</v>
      </c>
      <c r="O237" s="41"/>
      <c r="P237" s="200">
        <f>O237*H237</f>
        <v>0</v>
      </c>
      <c r="Q237" s="200">
        <v>1.89</v>
      </c>
      <c r="R237" s="200">
        <f>Q237*H237</f>
        <v>145.62072000000001</v>
      </c>
      <c r="S237" s="200">
        <v>0</v>
      </c>
      <c r="T237" s="201">
        <f>S237*H237</f>
        <v>0</v>
      </c>
      <c r="AR237" s="23" t="s">
        <v>166</v>
      </c>
      <c r="AT237" s="23" t="s">
        <v>162</v>
      </c>
      <c r="AU237" s="23" t="s">
        <v>82</v>
      </c>
      <c r="AY237" s="23" t="s">
        <v>160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23" t="s">
        <v>80</v>
      </c>
      <c r="BK237" s="202">
        <f>ROUND(I237*H237,2)</f>
        <v>0</v>
      </c>
      <c r="BL237" s="23" t="s">
        <v>166</v>
      </c>
      <c r="BM237" s="23" t="s">
        <v>1282</v>
      </c>
    </row>
    <row r="238" spans="2:65" s="1" customFormat="1" ht="13.5">
      <c r="B238" s="40"/>
      <c r="C238" s="62"/>
      <c r="D238" s="203" t="s">
        <v>167</v>
      </c>
      <c r="E238" s="62"/>
      <c r="F238" s="204" t="s">
        <v>1281</v>
      </c>
      <c r="G238" s="62"/>
      <c r="H238" s="62"/>
      <c r="I238" s="162"/>
      <c r="J238" s="62"/>
      <c r="K238" s="62"/>
      <c r="L238" s="60"/>
      <c r="M238" s="205"/>
      <c r="N238" s="41"/>
      <c r="O238" s="41"/>
      <c r="P238" s="41"/>
      <c r="Q238" s="41"/>
      <c r="R238" s="41"/>
      <c r="S238" s="41"/>
      <c r="T238" s="77"/>
      <c r="AT238" s="23" t="s">
        <v>167</v>
      </c>
      <c r="AU238" s="23" t="s">
        <v>82</v>
      </c>
    </row>
    <row r="239" spans="2:65" s="13" customFormat="1" ht="13.5">
      <c r="B239" s="247"/>
      <c r="C239" s="248"/>
      <c r="D239" s="203" t="s">
        <v>177</v>
      </c>
      <c r="E239" s="249" t="s">
        <v>21</v>
      </c>
      <c r="F239" s="250" t="s">
        <v>1283</v>
      </c>
      <c r="G239" s="248"/>
      <c r="H239" s="249" t="s">
        <v>21</v>
      </c>
      <c r="I239" s="251"/>
      <c r="J239" s="248"/>
      <c r="K239" s="248"/>
      <c r="L239" s="252"/>
      <c r="M239" s="253"/>
      <c r="N239" s="254"/>
      <c r="O239" s="254"/>
      <c r="P239" s="254"/>
      <c r="Q239" s="254"/>
      <c r="R239" s="254"/>
      <c r="S239" s="254"/>
      <c r="T239" s="255"/>
      <c r="AT239" s="256" t="s">
        <v>177</v>
      </c>
      <c r="AU239" s="256" t="s">
        <v>82</v>
      </c>
      <c r="AV239" s="13" t="s">
        <v>80</v>
      </c>
      <c r="AW239" s="13" t="s">
        <v>35</v>
      </c>
      <c r="AX239" s="13" t="s">
        <v>72</v>
      </c>
      <c r="AY239" s="256" t="s">
        <v>160</v>
      </c>
    </row>
    <row r="240" spans="2:65" s="11" customFormat="1" ht="27">
      <c r="B240" s="206"/>
      <c r="C240" s="207"/>
      <c r="D240" s="203" t="s">
        <v>177</v>
      </c>
      <c r="E240" s="208" t="s">
        <v>21</v>
      </c>
      <c r="F240" s="209" t="s">
        <v>1284</v>
      </c>
      <c r="G240" s="207"/>
      <c r="H240" s="210">
        <v>77.048000000000002</v>
      </c>
      <c r="I240" s="211"/>
      <c r="J240" s="207"/>
      <c r="K240" s="207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177</v>
      </c>
      <c r="AU240" s="216" t="s">
        <v>82</v>
      </c>
      <c r="AV240" s="11" t="s">
        <v>82</v>
      </c>
      <c r="AW240" s="11" t="s">
        <v>35</v>
      </c>
      <c r="AX240" s="11" t="s">
        <v>72</v>
      </c>
      <c r="AY240" s="216" t="s">
        <v>160</v>
      </c>
    </row>
    <row r="241" spans="2:65" s="12" customFormat="1" ht="13.5">
      <c r="B241" s="217"/>
      <c r="C241" s="218"/>
      <c r="D241" s="203" t="s">
        <v>177</v>
      </c>
      <c r="E241" s="219" t="s">
        <v>1134</v>
      </c>
      <c r="F241" s="220" t="s">
        <v>179</v>
      </c>
      <c r="G241" s="218"/>
      <c r="H241" s="221">
        <v>77.048000000000002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177</v>
      </c>
      <c r="AU241" s="227" t="s">
        <v>82</v>
      </c>
      <c r="AV241" s="12" t="s">
        <v>166</v>
      </c>
      <c r="AW241" s="12" t="s">
        <v>35</v>
      </c>
      <c r="AX241" s="12" t="s">
        <v>80</v>
      </c>
      <c r="AY241" s="227" t="s">
        <v>160</v>
      </c>
    </row>
    <row r="242" spans="2:65" s="1" customFormat="1" ht="25.5" customHeight="1">
      <c r="B242" s="40"/>
      <c r="C242" s="191" t="s">
        <v>230</v>
      </c>
      <c r="D242" s="191" t="s">
        <v>162</v>
      </c>
      <c r="E242" s="192" t="s">
        <v>653</v>
      </c>
      <c r="F242" s="193" t="s">
        <v>654</v>
      </c>
      <c r="G242" s="194" t="s">
        <v>186</v>
      </c>
      <c r="H242" s="195">
        <v>149.88</v>
      </c>
      <c r="I242" s="196"/>
      <c r="J242" s="197">
        <f>ROUND(I242*H242,2)</f>
        <v>0</v>
      </c>
      <c r="K242" s="193" t="s">
        <v>21</v>
      </c>
      <c r="L242" s="60"/>
      <c r="M242" s="198" t="s">
        <v>21</v>
      </c>
      <c r="N242" s="199" t="s">
        <v>43</v>
      </c>
      <c r="O242" s="41"/>
      <c r="P242" s="200">
        <f>O242*H242</f>
        <v>0</v>
      </c>
      <c r="Q242" s="200">
        <v>1.0000000000000001E-5</v>
      </c>
      <c r="R242" s="200">
        <f>Q242*H242</f>
        <v>1.4988E-3</v>
      </c>
      <c r="S242" s="200">
        <v>0</v>
      </c>
      <c r="T242" s="201">
        <f>S242*H242</f>
        <v>0</v>
      </c>
      <c r="AR242" s="23" t="s">
        <v>166</v>
      </c>
      <c r="AT242" s="23" t="s">
        <v>162</v>
      </c>
      <c r="AU242" s="23" t="s">
        <v>82</v>
      </c>
      <c r="AY242" s="23" t="s">
        <v>160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23" t="s">
        <v>80</v>
      </c>
      <c r="BK242" s="202">
        <f>ROUND(I242*H242,2)</f>
        <v>0</v>
      </c>
      <c r="BL242" s="23" t="s">
        <v>166</v>
      </c>
      <c r="BM242" s="23" t="s">
        <v>1285</v>
      </c>
    </row>
    <row r="243" spans="2:65" s="1" customFormat="1" ht="13.5">
      <c r="B243" s="40"/>
      <c r="C243" s="62"/>
      <c r="D243" s="203" t="s">
        <v>167</v>
      </c>
      <c r="E243" s="62"/>
      <c r="F243" s="204" t="s">
        <v>654</v>
      </c>
      <c r="G243" s="62"/>
      <c r="H243" s="62"/>
      <c r="I243" s="162"/>
      <c r="J243" s="62"/>
      <c r="K243" s="62"/>
      <c r="L243" s="60"/>
      <c r="M243" s="205"/>
      <c r="N243" s="41"/>
      <c r="O243" s="41"/>
      <c r="P243" s="41"/>
      <c r="Q243" s="41"/>
      <c r="R243" s="41"/>
      <c r="S243" s="41"/>
      <c r="T243" s="77"/>
      <c r="AT243" s="23" t="s">
        <v>167</v>
      </c>
      <c r="AU243" s="23" t="s">
        <v>82</v>
      </c>
    </row>
    <row r="244" spans="2:65" s="11" customFormat="1" ht="13.5">
      <c r="B244" s="206"/>
      <c r="C244" s="207"/>
      <c r="D244" s="203" t="s">
        <v>177</v>
      </c>
      <c r="E244" s="208" t="s">
        <v>21</v>
      </c>
      <c r="F244" s="209" t="s">
        <v>1286</v>
      </c>
      <c r="G244" s="207"/>
      <c r="H244" s="210">
        <v>149.88</v>
      </c>
      <c r="I244" s="211"/>
      <c r="J244" s="207"/>
      <c r="K244" s="207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177</v>
      </c>
      <c r="AU244" s="216" t="s">
        <v>82</v>
      </c>
      <c r="AV244" s="11" t="s">
        <v>82</v>
      </c>
      <c r="AW244" s="11" t="s">
        <v>35</v>
      </c>
      <c r="AX244" s="11" t="s">
        <v>72</v>
      </c>
      <c r="AY244" s="216" t="s">
        <v>160</v>
      </c>
    </row>
    <row r="245" spans="2:65" s="12" customFormat="1" ht="13.5">
      <c r="B245" s="217"/>
      <c r="C245" s="218"/>
      <c r="D245" s="203" t="s">
        <v>177</v>
      </c>
      <c r="E245" s="219" t="s">
        <v>21</v>
      </c>
      <c r="F245" s="220" t="s">
        <v>179</v>
      </c>
      <c r="G245" s="218"/>
      <c r="H245" s="221">
        <v>149.88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177</v>
      </c>
      <c r="AU245" s="227" t="s">
        <v>82</v>
      </c>
      <c r="AV245" s="12" t="s">
        <v>166</v>
      </c>
      <c r="AW245" s="12" t="s">
        <v>35</v>
      </c>
      <c r="AX245" s="12" t="s">
        <v>80</v>
      </c>
      <c r="AY245" s="227" t="s">
        <v>160</v>
      </c>
    </row>
    <row r="246" spans="2:65" s="1" customFormat="1" ht="25.5" customHeight="1">
      <c r="B246" s="40"/>
      <c r="C246" s="228" t="s">
        <v>309</v>
      </c>
      <c r="D246" s="228" t="s">
        <v>232</v>
      </c>
      <c r="E246" s="229" t="s">
        <v>658</v>
      </c>
      <c r="F246" s="230" t="s">
        <v>659</v>
      </c>
      <c r="G246" s="231" t="s">
        <v>289</v>
      </c>
      <c r="H246" s="232">
        <v>59.951999999999998</v>
      </c>
      <c r="I246" s="233"/>
      <c r="J246" s="234">
        <f>ROUND(I246*H246,2)</f>
        <v>0</v>
      </c>
      <c r="K246" s="230" t="s">
        <v>21</v>
      </c>
      <c r="L246" s="235"/>
      <c r="M246" s="236" t="s">
        <v>21</v>
      </c>
      <c r="N246" s="237" t="s">
        <v>43</v>
      </c>
      <c r="O246" s="41"/>
      <c r="P246" s="200">
        <f>O246*H246</f>
        <v>0</v>
      </c>
      <c r="Q246" s="200">
        <v>0.53600000000000003</v>
      </c>
      <c r="R246" s="200">
        <f>Q246*H246</f>
        <v>32.134272000000003</v>
      </c>
      <c r="S246" s="200">
        <v>0</v>
      </c>
      <c r="T246" s="201">
        <f>S246*H246</f>
        <v>0</v>
      </c>
      <c r="AR246" s="23" t="s">
        <v>176</v>
      </c>
      <c r="AT246" s="23" t="s">
        <v>232</v>
      </c>
      <c r="AU246" s="23" t="s">
        <v>82</v>
      </c>
      <c r="AY246" s="23" t="s">
        <v>160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23" t="s">
        <v>80</v>
      </c>
      <c r="BK246" s="202">
        <f>ROUND(I246*H246,2)</f>
        <v>0</v>
      </c>
      <c r="BL246" s="23" t="s">
        <v>166</v>
      </c>
      <c r="BM246" s="23" t="s">
        <v>1287</v>
      </c>
    </row>
    <row r="247" spans="2:65" s="1" customFormat="1" ht="27">
      <c r="B247" s="40"/>
      <c r="C247" s="62"/>
      <c r="D247" s="203" t="s">
        <v>167</v>
      </c>
      <c r="E247" s="62"/>
      <c r="F247" s="204" t="s">
        <v>659</v>
      </c>
      <c r="G247" s="62"/>
      <c r="H247" s="62"/>
      <c r="I247" s="162"/>
      <c r="J247" s="62"/>
      <c r="K247" s="62"/>
      <c r="L247" s="60"/>
      <c r="M247" s="205"/>
      <c r="N247" s="41"/>
      <c r="O247" s="41"/>
      <c r="P247" s="41"/>
      <c r="Q247" s="41"/>
      <c r="R247" s="41"/>
      <c r="S247" s="41"/>
      <c r="T247" s="77"/>
      <c r="AT247" s="23" t="s">
        <v>167</v>
      </c>
      <c r="AU247" s="23" t="s">
        <v>82</v>
      </c>
    </row>
    <row r="248" spans="2:65" s="11" customFormat="1" ht="13.5">
      <c r="B248" s="206"/>
      <c r="C248" s="207"/>
      <c r="D248" s="203" t="s">
        <v>177</v>
      </c>
      <c r="E248" s="208" t="s">
        <v>21</v>
      </c>
      <c r="F248" s="209" t="s">
        <v>1288</v>
      </c>
      <c r="G248" s="207"/>
      <c r="H248" s="210">
        <v>59.951999999999998</v>
      </c>
      <c r="I248" s="211"/>
      <c r="J248" s="207"/>
      <c r="K248" s="207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177</v>
      </c>
      <c r="AU248" s="216" t="s">
        <v>82</v>
      </c>
      <c r="AV248" s="11" t="s">
        <v>82</v>
      </c>
      <c r="AW248" s="11" t="s">
        <v>35</v>
      </c>
      <c r="AX248" s="11" t="s">
        <v>72</v>
      </c>
      <c r="AY248" s="216" t="s">
        <v>160</v>
      </c>
    </row>
    <row r="249" spans="2:65" s="12" customFormat="1" ht="13.5">
      <c r="B249" s="217"/>
      <c r="C249" s="218"/>
      <c r="D249" s="203" t="s">
        <v>177</v>
      </c>
      <c r="E249" s="219" t="s">
        <v>21</v>
      </c>
      <c r="F249" s="220" t="s">
        <v>179</v>
      </c>
      <c r="G249" s="218"/>
      <c r="H249" s="221">
        <v>59.951999999999998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177</v>
      </c>
      <c r="AU249" s="227" t="s">
        <v>82</v>
      </c>
      <c r="AV249" s="12" t="s">
        <v>166</v>
      </c>
      <c r="AW249" s="12" t="s">
        <v>35</v>
      </c>
      <c r="AX249" s="12" t="s">
        <v>80</v>
      </c>
      <c r="AY249" s="227" t="s">
        <v>160</v>
      </c>
    </row>
    <row r="250" spans="2:65" s="1" customFormat="1" ht="25.5" customHeight="1">
      <c r="B250" s="40"/>
      <c r="C250" s="191" t="s">
        <v>236</v>
      </c>
      <c r="D250" s="191" t="s">
        <v>162</v>
      </c>
      <c r="E250" s="192" t="s">
        <v>1289</v>
      </c>
      <c r="F250" s="193" t="s">
        <v>1290</v>
      </c>
      <c r="G250" s="194" t="s">
        <v>186</v>
      </c>
      <c r="H250" s="195">
        <v>109.42</v>
      </c>
      <c r="I250" s="196"/>
      <c r="J250" s="197">
        <f>ROUND(I250*H250,2)</f>
        <v>0</v>
      </c>
      <c r="K250" s="193" t="s">
        <v>21</v>
      </c>
      <c r="L250" s="60"/>
      <c r="M250" s="198" t="s">
        <v>21</v>
      </c>
      <c r="N250" s="199" t="s">
        <v>43</v>
      </c>
      <c r="O250" s="41"/>
      <c r="P250" s="200">
        <f>O250*H250</f>
        <v>0</v>
      </c>
      <c r="Q250" s="200">
        <v>1.0000000000000001E-5</v>
      </c>
      <c r="R250" s="200">
        <f>Q250*H250</f>
        <v>1.0942E-3</v>
      </c>
      <c r="S250" s="200">
        <v>0</v>
      </c>
      <c r="T250" s="201">
        <f>S250*H250</f>
        <v>0</v>
      </c>
      <c r="AR250" s="23" t="s">
        <v>166</v>
      </c>
      <c r="AT250" s="23" t="s">
        <v>162</v>
      </c>
      <c r="AU250" s="23" t="s">
        <v>82</v>
      </c>
      <c r="AY250" s="23" t="s">
        <v>160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23" t="s">
        <v>80</v>
      </c>
      <c r="BK250" s="202">
        <f>ROUND(I250*H250,2)</f>
        <v>0</v>
      </c>
      <c r="BL250" s="23" t="s">
        <v>166</v>
      </c>
      <c r="BM250" s="23" t="s">
        <v>1291</v>
      </c>
    </row>
    <row r="251" spans="2:65" s="1" customFormat="1" ht="13.5">
      <c r="B251" s="40"/>
      <c r="C251" s="62"/>
      <c r="D251" s="203" t="s">
        <v>167</v>
      </c>
      <c r="E251" s="62"/>
      <c r="F251" s="204" t="s">
        <v>1290</v>
      </c>
      <c r="G251" s="62"/>
      <c r="H251" s="62"/>
      <c r="I251" s="162"/>
      <c r="J251" s="62"/>
      <c r="K251" s="62"/>
      <c r="L251" s="60"/>
      <c r="M251" s="205"/>
      <c r="N251" s="41"/>
      <c r="O251" s="41"/>
      <c r="P251" s="41"/>
      <c r="Q251" s="41"/>
      <c r="R251" s="41"/>
      <c r="S251" s="41"/>
      <c r="T251" s="77"/>
      <c r="AT251" s="23" t="s">
        <v>167</v>
      </c>
      <c r="AU251" s="23" t="s">
        <v>82</v>
      </c>
    </row>
    <row r="252" spans="2:65" s="11" customFormat="1" ht="13.5">
      <c r="B252" s="206"/>
      <c r="C252" s="207"/>
      <c r="D252" s="203" t="s">
        <v>177</v>
      </c>
      <c r="E252" s="208" t="s">
        <v>21</v>
      </c>
      <c r="F252" s="209" t="s">
        <v>1292</v>
      </c>
      <c r="G252" s="207"/>
      <c r="H252" s="210">
        <v>109.42</v>
      </c>
      <c r="I252" s="211"/>
      <c r="J252" s="207"/>
      <c r="K252" s="207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177</v>
      </c>
      <c r="AU252" s="216" t="s">
        <v>82</v>
      </c>
      <c r="AV252" s="11" t="s">
        <v>82</v>
      </c>
      <c r="AW252" s="11" t="s">
        <v>35</v>
      </c>
      <c r="AX252" s="11" t="s">
        <v>72</v>
      </c>
      <c r="AY252" s="216" t="s">
        <v>160</v>
      </c>
    </row>
    <row r="253" spans="2:65" s="12" customFormat="1" ht="13.5">
      <c r="B253" s="217"/>
      <c r="C253" s="218"/>
      <c r="D253" s="203" t="s">
        <v>177</v>
      </c>
      <c r="E253" s="219" t="s">
        <v>21</v>
      </c>
      <c r="F253" s="220" t="s">
        <v>179</v>
      </c>
      <c r="G253" s="218"/>
      <c r="H253" s="221">
        <v>109.42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177</v>
      </c>
      <c r="AU253" s="227" t="s">
        <v>82</v>
      </c>
      <c r="AV253" s="12" t="s">
        <v>166</v>
      </c>
      <c r="AW253" s="12" t="s">
        <v>35</v>
      </c>
      <c r="AX253" s="12" t="s">
        <v>80</v>
      </c>
      <c r="AY253" s="227" t="s">
        <v>160</v>
      </c>
    </row>
    <row r="254" spans="2:65" s="1" customFormat="1" ht="25.5" customHeight="1">
      <c r="B254" s="40"/>
      <c r="C254" s="228" t="s">
        <v>316</v>
      </c>
      <c r="D254" s="228" t="s">
        <v>232</v>
      </c>
      <c r="E254" s="229" t="s">
        <v>1293</v>
      </c>
      <c r="F254" s="230" t="s">
        <v>1294</v>
      </c>
      <c r="G254" s="231" t="s">
        <v>289</v>
      </c>
      <c r="H254" s="232">
        <v>43.768000000000001</v>
      </c>
      <c r="I254" s="233"/>
      <c r="J254" s="234">
        <f>ROUND(I254*H254,2)</f>
        <v>0</v>
      </c>
      <c r="K254" s="230" t="s">
        <v>21</v>
      </c>
      <c r="L254" s="235"/>
      <c r="M254" s="236" t="s">
        <v>21</v>
      </c>
      <c r="N254" s="237" t="s">
        <v>43</v>
      </c>
      <c r="O254" s="41"/>
      <c r="P254" s="200">
        <f>O254*H254</f>
        <v>0</v>
      </c>
      <c r="Q254" s="200">
        <v>0.749</v>
      </c>
      <c r="R254" s="200">
        <f>Q254*H254</f>
        <v>32.782232</v>
      </c>
      <c r="S254" s="200">
        <v>0</v>
      </c>
      <c r="T254" s="201">
        <f>S254*H254</f>
        <v>0</v>
      </c>
      <c r="AR254" s="23" t="s">
        <v>176</v>
      </c>
      <c r="AT254" s="23" t="s">
        <v>232</v>
      </c>
      <c r="AU254" s="23" t="s">
        <v>82</v>
      </c>
      <c r="AY254" s="23" t="s">
        <v>160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23" t="s">
        <v>80</v>
      </c>
      <c r="BK254" s="202">
        <f>ROUND(I254*H254,2)</f>
        <v>0</v>
      </c>
      <c r="BL254" s="23" t="s">
        <v>166</v>
      </c>
      <c r="BM254" s="23" t="s">
        <v>1295</v>
      </c>
    </row>
    <row r="255" spans="2:65" s="1" customFormat="1" ht="27">
      <c r="B255" s="40"/>
      <c r="C255" s="62"/>
      <c r="D255" s="203" t="s">
        <v>167</v>
      </c>
      <c r="E255" s="62"/>
      <c r="F255" s="204" t="s">
        <v>1294</v>
      </c>
      <c r="G255" s="62"/>
      <c r="H255" s="62"/>
      <c r="I255" s="162"/>
      <c r="J255" s="62"/>
      <c r="K255" s="62"/>
      <c r="L255" s="60"/>
      <c r="M255" s="205"/>
      <c r="N255" s="41"/>
      <c r="O255" s="41"/>
      <c r="P255" s="41"/>
      <c r="Q255" s="41"/>
      <c r="R255" s="41"/>
      <c r="S255" s="41"/>
      <c r="T255" s="77"/>
      <c r="AT255" s="23" t="s">
        <v>167</v>
      </c>
      <c r="AU255" s="23" t="s">
        <v>82</v>
      </c>
    </row>
    <row r="256" spans="2:65" s="11" customFormat="1" ht="13.5">
      <c r="B256" s="206"/>
      <c r="C256" s="207"/>
      <c r="D256" s="203" t="s">
        <v>177</v>
      </c>
      <c r="E256" s="208" t="s">
        <v>21</v>
      </c>
      <c r="F256" s="209" t="s">
        <v>1296</v>
      </c>
      <c r="G256" s="207"/>
      <c r="H256" s="210">
        <v>43.768000000000001</v>
      </c>
      <c r="I256" s="211"/>
      <c r="J256" s="207"/>
      <c r="K256" s="207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177</v>
      </c>
      <c r="AU256" s="216" t="s">
        <v>82</v>
      </c>
      <c r="AV256" s="11" t="s">
        <v>82</v>
      </c>
      <c r="AW256" s="11" t="s">
        <v>35</v>
      </c>
      <c r="AX256" s="11" t="s">
        <v>72</v>
      </c>
      <c r="AY256" s="216" t="s">
        <v>160</v>
      </c>
    </row>
    <row r="257" spans="2:65" s="12" customFormat="1" ht="13.5">
      <c r="B257" s="217"/>
      <c r="C257" s="218"/>
      <c r="D257" s="203" t="s">
        <v>177</v>
      </c>
      <c r="E257" s="219" t="s">
        <v>21</v>
      </c>
      <c r="F257" s="220" t="s">
        <v>179</v>
      </c>
      <c r="G257" s="218"/>
      <c r="H257" s="221">
        <v>43.768000000000001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177</v>
      </c>
      <c r="AU257" s="227" t="s">
        <v>82</v>
      </c>
      <c r="AV257" s="12" t="s">
        <v>166</v>
      </c>
      <c r="AW257" s="12" t="s">
        <v>35</v>
      </c>
      <c r="AX257" s="12" t="s">
        <v>80</v>
      </c>
      <c r="AY257" s="227" t="s">
        <v>160</v>
      </c>
    </row>
    <row r="258" spans="2:65" s="1" customFormat="1" ht="16.5" customHeight="1">
      <c r="B258" s="40"/>
      <c r="C258" s="191" t="s">
        <v>241</v>
      </c>
      <c r="D258" s="191" t="s">
        <v>162</v>
      </c>
      <c r="E258" s="192" t="s">
        <v>1297</v>
      </c>
      <c r="F258" s="193" t="s">
        <v>1298</v>
      </c>
      <c r="G258" s="194" t="s">
        <v>289</v>
      </c>
      <c r="H258" s="195">
        <v>5</v>
      </c>
      <c r="I258" s="196"/>
      <c r="J258" s="197">
        <f>ROUND(I258*H258,2)</f>
        <v>0</v>
      </c>
      <c r="K258" s="193" t="s">
        <v>21</v>
      </c>
      <c r="L258" s="60"/>
      <c r="M258" s="198" t="s">
        <v>21</v>
      </c>
      <c r="N258" s="199" t="s">
        <v>43</v>
      </c>
      <c r="O258" s="41"/>
      <c r="P258" s="200">
        <f>O258*H258</f>
        <v>0</v>
      </c>
      <c r="Q258" s="200">
        <v>1.7919799999999999</v>
      </c>
      <c r="R258" s="200">
        <f>Q258*H258</f>
        <v>8.9598999999999993</v>
      </c>
      <c r="S258" s="200">
        <v>0</v>
      </c>
      <c r="T258" s="201">
        <f>S258*H258</f>
        <v>0</v>
      </c>
      <c r="AR258" s="23" t="s">
        <v>166</v>
      </c>
      <c r="AT258" s="23" t="s">
        <v>162</v>
      </c>
      <c r="AU258" s="23" t="s">
        <v>82</v>
      </c>
      <c r="AY258" s="23" t="s">
        <v>160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23" t="s">
        <v>80</v>
      </c>
      <c r="BK258" s="202">
        <f>ROUND(I258*H258,2)</f>
        <v>0</v>
      </c>
      <c r="BL258" s="23" t="s">
        <v>166</v>
      </c>
      <c r="BM258" s="23" t="s">
        <v>1299</v>
      </c>
    </row>
    <row r="259" spans="2:65" s="1" customFormat="1" ht="13.5">
      <c r="B259" s="40"/>
      <c r="C259" s="62"/>
      <c r="D259" s="203" t="s">
        <v>167</v>
      </c>
      <c r="E259" s="62"/>
      <c r="F259" s="204" t="s">
        <v>1298</v>
      </c>
      <c r="G259" s="62"/>
      <c r="H259" s="62"/>
      <c r="I259" s="162"/>
      <c r="J259" s="62"/>
      <c r="K259" s="62"/>
      <c r="L259" s="60"/>
      <c r="M259" s="205"/>
      <c r="N259" s="41"/>
      <c r="O259" s="41"/>
      <c r="P259" s="41"/>
      <c r="Q259" s="41"/>
      <c r="R259" s="41"/>
      <c r="S259" s="41"/>
      <c r="T259" s="77"/>
      <c r="AT259" s="23" t="s">
        <v>167</v>
      </c>
      <c r="AU259" s="23" t="s">
        <v>82</v>
      </c>
    </row>
    <row r="260" spans="2:65" s="1" customFormat="1" ht="27">
      <c r="B260" s="40"/>
      <c r="C260" s="62"/>
      <c r="D260" s="203" t="s">
        <v>686</v>
      </c>
      <c r="E260" s="62"/>
      <c r="F260" s="242" t="s">
        <v>1300</v>
      </c>
      <c r="G260" s="62"/>
      <c r="H260" s="62"/>
      <c r="I260" s="162"/>
      <c r="J260" s="62"/>
      <c r="K260" s="62"/>
      <c r="L260" s="60"/>
      <c r="M260" s="205"/>
      <c r="N260" s="41"/>
      <c r="O260" s="41"/>
      <c r="P260" s="41"/>
      <c r="Q260" s="41"/>
      <c r="R260" s="41"/>
      <c r="S260" s="41"/>
      <c r="T260" s="77"/>
      <c r="AT260" s="23" t="s">
        <v>686</v>
      </c>
      <c r="AU260" s="23" t="s">
        <v>82</v>
      </c>
    </row>
    <row r="261" spans="2:65" s="11" customFormat="1" ht="13.5">
      <c r="B261" s="206"/>
      <c r="C261" s="207"/>
      <c r="D261" s="203" t="s">
        <v>177</v>
      </c>
      <c r="E261" s="208" t="s">
        <v>21</v>
      </c>
      <c r="F261" s="209" t="s">
        <v>1301</v>
      </c>
      <c r="G261" s="207"/>
      <c r="H261" s="210">
        <v>5</v>
      </c>
      <c r="I261" s="211"/>
      <c r="J261" s="207"/>
      <c r="K261" s="207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177</v>
      </c>
      <c r="AU261" s="216" t="s">
        <v>82</v>
      </c>
      <c r="AV261" s="11" t="s">
        <v>82</v>
      </c>
      <c r="AW261" s="11" t="s">
        <v>35</v>
      </c>
      <c r="AX261" s="11" t="s">
        <v>72</v>
      </c>
      <c r="AY261" s="216" t="s">
        <v>160</v>
      </c>
    </row>
    <row r="262" spans="2:65" s="12" customFormat="1" ht="13.5">
      <c r="B262" s="217"/>
      <c r="C262" s="218"/>
      <c r="D262" s="203" t="s">
        <v>177</v>
      </c>
      <c r="E262" s="219" t="s">
        <v>21</v>
      </c>
      <c r="F262" s="220" t="s">
        <v>179</v>
      </c>
      <c r="G262" s="218"/>
      <c r="H262" s="221">
        <v>5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177</v>
      </c>
      <c r="AU262" s="227" t="s">
        <v>82</v>
      </c>
      <c r="AV262" s="12" t="s">
        <v>166</v>
      </c>
      <c r="AW262" s="12" t="s">
        <v>35</v>
      </c>
      <c r="AX262" s="12" t="s">
        <v>80</v>
      </c>
      <c r="AY262" s="227" t="s">
        <v>160</v>
      </c>
    </row>
    <row r="263" spans="2:65" s="1" customFormat="1" ht="16.5" customHeight="1">
      <c r="B263" s="40"/>
      <c r="C263" s="191" t="s">
        <v>323</v>
      </c>
      <c r="D263" s="191" t="s">
        <v>162</v>
      </c>
      <c r="E263" s="192" t="s">
        <v>1302</v>
      </c>
      <c r="F263" s="193" t="s">
        <v>1303</v>
      </c>
      <c r="G263" s="194" t="s">
        <v>289</v>
      </c>
      <c r="H263" s="195">
        <v>11</v>
      </c>
      <c r="I263" s="196"/>
      <c r="J263" s="197">
        <f>ROUND(I263*H263,2)</f>
        <v>0</v>
      </c>
      <c r="K263" s="193" t="s">
        <v>21</v>
      </c>
      <c r="L263" s="60"/>
      <c r="M263" s="198" t="s">
        <v>21</v>
      </c>
      <c r="N263" s="199" t="s">
        <v>43</v>
      </c>
      <c r="O263" s="41"/>
      <c r="P263" s="200">
        <f>O263*H263</f>
        <v>0</v>
      </c>
      <c r="Q263" s="200">
        <v>1.7919799999999999</v>
      </c>
      <c r="R263" s="200">
        <f>Q263*H263</f>
        <v>19.711779999999997</v>
      </c>
      <c r="S263" s="200">
        <v>0</v>
      </c>
      <c r="T263" s="201">
        <f>S263*H263</f>
        <v>0</v>
      </c>
      <c r="AR263" s="23" t="s">
        <v>166</v>
      </c>
      <c r="AT263" s="23" t="s">
        <v>162</v>
      </c>
      <c r="AU263" s="23" t="s">
        <v>82</v>
      </c>
      <c r="AY263" s="23" t="s">
        <v>160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23" t="s">
        <v>80</v>
      </c>
      <c r="BK263" s="202">
        <f>ROUND(I263*H263,2)</f>
        <v>0</v>
      </c>
      <c r="BL263" s="23" t="s">
        <v>166</v>
      </c>
      <c r="BM263" s="23" t="s">
        <v>1304</v>
      </c>
    </row>
    <row r="264" spans="2:65" s="1" customFormat="1" ht="13.5">
      <c r="B264" s="40"/>
      <c r="C264" s="62"/>
      <c r="D264" s="203" t="s">
        <v>167</v>
      </c>
      <c r="E264" s="62"/>
      <c r="F264" s="204" t="s">
        <v>1303</v>
      </c>
      <c r="G264" s="62"/>
      <c r="H264" s="62"/>
      <c r="I264" s="162"/>
      <c r="J264" s="62"/>
      <c r="K264" s="62"/>
      <c r="L264" s="60"/>
      <c r="M264" s="205"/>
      <c r="N264" s="41"/>
      <c r="O264" s="41"/>
      <c r="P264" s="41"/>
      <c r="Q264" s="41"/>
      <c r="R264" s="41"/>
      <c r="S264" s="41"/>
      <c r="T264" s="77"/>
      <c r="AT264" s="23" t="s">
        <v>167</v>
      </c>
      <c r="AU264" s="23" t="s">
        <v>82</v>
      </c>
    </row>
    <row r="265" spans="2:65" s="1" customFormat="1" ht="27">
      <c r="B265" s="40"/>
      <c r="C265" s="62"/>
      <c r="D265" s="203" t="s">
        <v>686</v>
      </c>
      <c r="E265" s="62"/>
      <c r="F265" s="242" t="s">
        <v>1300</v>
      </c>
      <c r="G265" s="62"/>
      <c r="H265" s="62"/>
      <c r="I265" s="162"/>
      <c r="J265" s="62"/>
      <c r="K265" s="62"/>
      <c r="L265" s="60"/>
      <c r="M265" s="205"/>
      <c r="N265" s="41"/>
      <c r="O265" s="41"/>
      <c r="P265" s="41"/>
      <c r="Q265" s="41"/>
      <c r="R265" s="41"/>
      <c r="S265" s="41"/>
      <c r="T265" s="77"/>
      <c r="AT265" s="23" t="s">
        <v>686</v>
      </c>
      <c r="AU265" s="23" t="s">
        <v>82</v>
      </c>
    </row>
    <row r="266" spans="2:65" s="11" customFormat="1" ht="13.5">
      <c r="B266" s="206"/>
      <c r="C266" s="207"/>
      <c r="D266" s="203" t="s">
        <v>177</v>
      </c>
      <c r="E266" s="208" t="s">
        <v>21</v>
      </c>
      <c r="F266" s="209" t="s">
        <v>1305</v>
      </c>
      <c r="G266" s="207"/>
      <c r="H266" s="210">
        <v>11</v>
      </c>
      <c r="I266" s="211"/>
      <c r="J266" s="207"/>
      <c r="K266" s="207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177</v>
      </c>
      <c r="AU266" s="216" t="s">
        <v>82</v>
      </c>
      <c r="AV266" s="11" t="s">
        <v>82</v>
      </c>
      <c r="AW266" s="11" t="s">
        <v>35</v>
      </c>
      <c r="AX266" s="11" t="s">
        <v>72</v>
      </c>
      <c r="AY266" s="216" t="s">
        <v>160</v>
      </c>
    </row>
    <row r="267" spans="2:65" s="12" customFormat="1" ht="13.5">
      <c r="B267" s="217"/>
      <c r="C267" s="218"/>
      <c r="D267" s="203" t="s">
        <v>177</v>
      </c>
      <c r="E267" s="219" t="s">
        <v>21</v>
      </c>
      <c r="F267" s="220" t="s">
        <v>179</v>
      </c>
      <c r="G267" s="218"/>
      <c r="H267" s="221">
        <v>11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177</v>
      </c>
      <c r="AU267" s="227" t="s">
        <v>82</v>
      </c>
      <c r="AV267" s="12" t="s">
        <v>166</v>
      </c>
      <c r="AW267" s="12" t="s">
        <v>35</v>
      </c>
      <c r="AX267" s="12" t="s">
        <v>80</v>
      </c>
      <c r="AY267" s="227" t="s">
        <v>160</v>
      </c>
    </row>
    <row r="268" spans="2:65" s="1" customFormat="1" ht="25.5" customHeight="1">
      <c r="B268" s="40"/>
      <c r="C268" s="191" t="s">
        <v>246</v>
      </c>
      <c r="D268" s="191" t="s">
        <v>162</v>
      </c>
      <c r="E268" s="192" t="s">
        <v>1306</v>
      </c>
      <c r="F268" s="193" t="s">
        <v>1307</v>
      </c>
      <c r="G268" s="194" t="s">
        <v>186</v>
      </c>
      <c r="H268" s="195">
        <v>2.5</v>
      </c>
      <c r="I268" s="196"/>
      <c r="J268" s="197">
        <f>ROUND(I268*H268,2)</f>
        <v>0</v>
      </c>
      <c r="K268" s="193" t="s">
        <v>21</v>
      </c>
      <c r="L268" s="60"/>
      <c r="M268" s="198" t="s">
        <v>21</v>
      </c>
      <c r="N268" s="199" t="s">
        <v>43</v>
      </c>
      <c r="O268" s="41"/>
      <c r="P268" s="200">
        <f>O268*H268</f>
        <v>0</v>
      </c>
      <c r="Q268" s="200">
        <v>1.0000000000000001E-5</v>
      </c>
      <c r="R268" s="200">
        <f>Q268*H268</f>
        <v>2.5000000000000001E-5</v>
      </c>
      <c r="S268" s="200">
        <v>0</v>
      </c>
      <c r="T268" s="201">
        <f>S268*H268</f>
        <v>0</v>
      </c>
      <c r="AR268" s="23" t="s">
        <v>166</v>
      </c>
      <c r="AT268" s="23" t="s">
        <v>162</v>
      </c>
      <c r="AU268" s="23" t="s">
        <v>82</v>
      </c>
      <c r="AY268" s="23" t="s">
        <v>160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23" t="s">
        <v>80</v>
      </c>
      <c r="BK268" s="202">
        <f>ROUND(I268*H268,2)</f>
        <v>0</v>
      </c>
      <c r="BL268" s="23" t="s">
        <v>166</v>
      </c>
      <c r="BM268" s="23" t="s">
        <v>1308</v>
      </c>
    </row>
    <row r="269" spans="2:65" s="1" customFormat="1" ht="27">
      <c r="B269" s="40"/>
      <c r="C269" s="62"/>
      <c r="D269" s="203" t="s">
        <v>167</v>
      </c>
      <c r="E269" s="62"/>
      <c r="F269" s="204" t="s">
        <v>1307</v>
      </c>
      <c r="G269" s="62"/>
      <c r="H269" s="62"/>
      <c r="I269" s="162"/>
      <c r="J269" s="62"/>
      <c r="K269" s="62"/>
      <c r="L269" s="60"/>
      <c r="M269" s="205"/>
      <c r="N269" s="41"/>
      <c r="O269" s="41"/>
      <c r="P269" s="41"/>
      <c r="Q269" s="41"/>
      <c r="R269" s="41"/>
      <c r="S269" s="41"/>
      <c r="T269" s="77"/>
      <c r="AT269" s="23" t="s">
        <v>167</v>
      </c>
      <c r="AU269" s="23" t="s">
        <v>82</v>
      </c>
    </row>
    <row r="270" spans="2:65" s="11" customFormat="1" ht="13.5">
      <c r="B270" s="206"/>
      <c r="C270" s="207"/>
      <c r="D270" s="203" t="s">
        <v>177</v>
      </c>
      <c r="E270" s="208" t="s">
        <v>21</v>
      </c>
      <c r="F270" s="209" t="s">
        <v>1309</v>
      </c>
      <c r="G270" s="207"/>
      <c r="H270" s="210">
        <v>2.5</v>
      </c>
      <c r="I270" s="211"/>
      <c r="J270" s="207"/>
      <c r="K270" s="207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177</v>
      </c>
      <c r="AU270" s="216" t="s">
        <v>82</v>
      </c>
      <c r="AV270" s="11" t="s">
        <v>82</v>
      </c>
      <c r="AW270" s="11" t="s">
        <v>35</v>
      </c>
      <c r="AX270" s="11" t="s">
        <v>72</v>
      </c>
      <c r="AY270" s="216" t="s">
        <v>160</v>
      </c>
    </row>
    <row r="271" spans="2:65" s="12" customFormat="1" ht="13.5">
      <c r="B271" s="217"/>
      <c r="C271" s="218"/>
      <c r="D271" s="203" t="s">
        <v>177</v>
      </c>
      <c r="E271" s="219" t="s">
        <v>1310</v>
      </c>
      <c r="F271" s="220" t="s">
        <v>179</v>
      </c>
      <c r="G271" s="218"/>
      <c r="H271" s="221">
        <v>2.5</v>
      </c>
      <c r="I271" s="222"/>
      <c r="J271" s="218"/>
      <c r="K271" s="218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177</v>
      </c>
      <c r="AU271" s="227" t="s">
        <v>82</v>
      </c>
      <c r="AV271" s="12" t="s">
        <v>166</v>
      </c>
      <c r="AW271" s="12" t="s">
        <v>35</v>
      </c>
      <c r="AX271" s="12" t="s">
        <v>80</v>
      </c>
      <c r="AY271" s="227" t="s">
        <v>160</v>
      </c>
    </row>
    <row r="272" spans="2:65" s="1" customFormat="1" ht="16.5" customHeight="1">
      <c r="B272" s="40"/>
      <c r="C272" s="228" t="s">
        <v>330</v>
      </c>
      <c r="D272" s="228" t="s">
        <v>232</v>
      </c>
      <c r="E272" s="229" t="s">
        <v>1311</v>
      </c>
      <c r="F272" s="230" t="s">
        <v>1312</v>
      </c>
      <c r="G272" s="231" t="s">
        <v>289</v>
      </c>
      <c r="H272" s="232">
        <v>3.5</v>
      </c>
      <c r="I272" s="233"/>
      <c r="J272" s="234">
        <f>ROUND(I272*H272,2)</f>
        <v>0</v>
      </c>
      <c r="K272" s="230" t="s">
        <v>21</v>
      </c>
      <c r="L272" s="235"/>
      <c r="M272" s="236" t="s">
        <v>21</v>
      </c>
      <c r="N272" s="237" t="s">
        <v>43</v>
      </c>
      <c r="O272" s="41"/>
      <c r="P272" s="200">
        <f>O272*H272</f>
        <v>0</v>
      </c>
      <c r="Q272" s="200">
        <v>1.6000000000000001E-3</v>
      </c>
      <c r="R272" s="200">
        <f>Q272*H272</f>
        <v>5.5999999999999999E-3</v>
      </c>
      <c r="S272" s="200">
        <v>0</v>
      </c>
      <c r="T272" s="201">
        <f>S272*H272</f>
        <v>0</v>
      </c>
      <c r="AR272" s="23" t="s">
        <v>176</v>
      </c>
      <c r="AT272" s="23" t="s">
        <v>232</v>
      </c>
      <c r="AU272" s="23" t="s">
        <v>82</v>
      </c>
      <c r="AY272" s="23" t="s">
        <v>160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23" t="s">
        <v>80</v>
      </c>
      <c r="BK272" s="202">
        <f>ROUND(I272*H272,2)</f>
        <v>0</v>
      </c>
      <c r="BL272" s="23" t="s">
        <v>166</v>
      </c>
      <c r="BM272" s="23" t="s">
        <v>1313</v>
      </c>
    </row>
    <row r="273" spans="2:65" s="1" customFormat="1" ht="13.5">
      <c r="B273" s="40"/>
      <c r="C273" s="62"/>
      <c r="D273" s="203" t="s">
        <v>167</v>
      </c>
      <c r="E273" s="62"/>
      <c r="F273" s="204" t="s">
        <v>1312</v>
      </c>
      <c r="G273" s="62"/>
      <c r="H273" s="62"/>
      <c r="I273" s="162"/>
      <c r="J273" s="62"/>
      <c r="K273" s="62"/>
      <c r="L273" s="60"/>
      <c r="M273" s="205"/>
      <c r="N273" s="41"/>
      <c r="O273" s="41"/>
      <c r="P273" s="41"/>
      <c r="Q273" s="41"/>
      <c r="R273" s="41"/>
      <c r="S273" s="41"/>
      <c r="T273" s="77"/>
      <c r="AT273" s="23" t="s">
        <v>167</v>
      </c>
      <c r="AU273" s="23" t="s">
        <v>82</v>
      </c>
    </row>
    <row r="274" spans="2:65" s="11" customFormat="1" ht="13.5">
      <c r="B274" s="206"/>
      <c r="C274" s="207"/>
      <c r="D274" s="203" t="s">
        <v>177</v>
      </c>
      <c r="E274" s="208" t="s">
        <v>21</v>
      </c>
      <c r="F274" s="209" t="s">
        <v>1314</v>
      </c>
      <c r="G274" s="207"/>
      <c r="H274" s="210">
        <v>2.5</v>
      </c>
      <c r="I274" s="211"/>
      <c r="J274" s="207"/>
      <c r="K274" s="207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177</v>
      </c>
      <c r="AU274" s="216" t="s">
        <v>82</v>
      </c>
      <c r="AV274" s="11" t="s">
        <v>82</v>
      </c>
      <c r="AW274" s="11" t="s">
        <v>35</v>
      </c>
      <c r="AX274" s="11" t="s">
        <v>72</v>
      </c>
      <c r="AY274" s="216" t="s">
        <v>160</v>
      </c>
    </row>
    <row r="275" spans="2:65" s="11" customFormat="1" ht="13.5">
      <c r="B275" s="206"/>
      <c r="C275" s="207"/>
      <c r="D275" s="203" t="s">
        <v>177</v>
      </c>
      <c r="E275" s="208" t="s">
        <v>21</v>
      </c>
      <c r="F275" s="209" t="s">
        <v>1315</v>
      </c>
      <c r="G275" s="207"/>
      <c r="H275" s="210">
        <v>1</v>
      </c>
      <c r="I275" s="211"/>
      <c r="J275" s="207"/>
      <c r="K275" s="207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177</v>
      </c>
      <c r="AU275" s="216" t="s">
        <v>82</v>
      </c>
      <c r="AV275" s="11" t="s">
        <v>82</v>
      </c>
      <c r="AW275" s="11" t="s">
        <v>35</v>
      </c>
      <c r="AX275" s="11" t="s">
        <v>72</v>
      </c>
      <c r="AY275" s="216" t="s">
        <v>160</v>
      </c>
    </row>
    <row r="276" spans="2:65" s="12" customFormat="1" ht="13.5">
      <c r="B276" s="217"/>
      <c r="C276" s="218"/>
      <c r="D276" s="203" t="s">
        <v>177</v>
      </c>
      <c r="E276" s="219" t="s">
        <v>21</v>
      </c>
      <c r="F276" s="220" t="s">
        <v>179</v>
      </c>
      <c r="G276" s="218"/>
      <c r="H276" s="221">
        <v>3.5</v>
      </c>
      <c r="I276" s="222"/>
      <c r="J276" s="218"/>
      <c r="K276" s="218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177</v>
      </c>
      <c r="AU276" s="227" t="s">
        <v>82</v>
      </c>
      <c r="AV276" s="12" t="s">
        <v>166</v>
      </c>
      <c r="AW276" s="12" t="s">
        <v>35</v>
      </c>
      <c r="AX276" s="12" t="s">
        <v>80</v>
      </c>
      <c r="AY276" s="227" t="s">
        <v>160</v>
      </c>
    </row>
    <row r="277" spans="2:65" s="1" customFormat="1" ht="25.5" customHeight="1">
      <c r="B277" s="40"/>
      <c r="C277" s="191" t="s">
        <v>250</v>
      </c>
      <c r="D277" s="191" t="s">
        <v>162</v>
      </c>
      <c r="E277" s="192" t="s">
        <v>1316</v>
      </c>
      <c r="F277" s="193" t="s">
        <v>1317</v>
      </c>
      <c r="G277" s="194" t="s">
        <v>691</v>
      </c>
      <c r="H277" s="195">
        <v>1</v>
      </c>
      <c r="I277" s="196"/>
      <c r="J277" s="197">
        <f>ROUND(I277*H277,2)</f>
        <v>0</v>
      </c>
      <c r="K277" s="193" t="s">
        <v>21</v>
      </c>
      <c r="L277" s="60"/>
      <c r="M277" s="198" t="s">
        <v>21</v>
      </c>
      <c r="N277" s="199" t="s">
        <v>43</v>
      </c>
      <c r="O277" s="41"/>
      <c r="P277" s="200">
        <f>O277*H277</f>
        <v>0</v>
      </c>
      <c r="Q277" s="200">
        <v>1E-4</v>
      </c>
      <c r="R277" s="200">
        <f>Q277*H277</f>
        <v>1E-4</v>
      </c>
      <c r="S277" s="200">
        <v>0</v>
      </c>
      <c r="T277" s="201">
        <f>S277*H277</f>
        <v>0</v>
      </c>
      <c r="AR277" s="23" t="s">
        <v>166</v>
      </c>
      <c r="AT277" s="23" t="s">
        <v>162</v>
      </c>
      <c r="AU277" s="23" t="s">
        <v>82</v>
      </c>
      <c r="AY277" s="23" t="s">
        <v>160</v>
      </c>
      <c r="BE277" s="202">
        <f>IF(N277="základní",J277,0)</f>
        <v>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23" t="s">
        <v>80</v>
      </c>
      <c r="BK277" s="202">
        <f>ROUND(I277*H277,2)</f>
        <v>0</v>
      </c>
      <c r="BL277" s="23" t="s">
        <v>166</v>
      </c>
      <c r="BM277" s="23" t="s">
        <v>1318</v>
      </c>
    </row>
    <row r="278" spans="2:65" s="1" customFormat="1" ht="13.5">
      <c r="B278" s="40"/>
      <c r="C278" s="62"/>
      <c r="D278" s="203" t="s">
        <v>167</v>
      </c>
      <c r="E278" s="62"/>
      <c r="F278" s="204" t="s">
        <v>1317</v>
      </c>
      <c r="G278" s="62"/>
      <c r="H278" s="62"/>
      <c r="I278" s="162"/>
      <c r="J278" s="62"/>
      <c r="K278" s="62"/>
      <c r="L278" s="60"/>
      <c r="M278" s="205"/>
      <c r="N278" s="41"/>
      <c r="O278" s="41"/>
      <c r="P278" s="41"/>
      <c r="Q278" s="41"/>
      <c r="R278" s="41"/>
      <c r="S278" s="41"/>
      <c r="T278" s="77"/>
      <c r="AT278" s="23" t="s">
        <v>167</v>
      </c>
      <c r="AU278" s="23" t="s">
        <v>82</v>
      </c>
    </row>
    <row r="279" spans="2:65" s="11" customFormat="1" ht="13.5">
      <c r="B279" s="206"/>
      <c r="C279" s="207"/>
      <c r="D279" s="203" t="s">
        <v>177</v>
      </c>
      <c r="E279" s="208" t="s">
        <v>21</v>
      </c>
      <c r="F279" s="209" t="s">
        <v>1319</v>
      </c>
      <c r="G279" s="207"/>
      <c r="H279" s="210">
        <v>1</v>
      </c>
      <c r="I279" s="211"/>
      <c r="J279" s="207"/>
      <c r="K279" s="207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177</v>
      </c>
      <c r="AU279" s="216" t="s">
        <v>82</v>
      </c>
      <c r="AV279" s="11" t="s">
        <v>82</v>
      </c>
      <c r="AW279" s="11" t="s">
        <v>35</v>
      </c>
      <c r="AX279" s="11" t="s">
        <v>72</v>
      </c>
      <c r="AY279" s="216" t="s">
        <v>160</v>
      </c>
    </row>
    <row r="280" spans="2:65" s="12" customFormat="1" ht="13.5">
      <c r="B280" s="217"/>
      <c r="C280" s="218"/>
      <c r="D280" s="203" t="s">
        <v>177</v>
      </c>
      <c r="E280" s="219" t="s">
        <v>21</v>
      </c>
      <c r="F280" s="220" t="s">
        <v>179</v>
      </c>
      <c r="G280" s="218"/>
      <c r="H280" s="221">
        <v>1</v>
      </c>
      <c r="I280" s="222"/>
      <c r="J280" s="218"/>
      <c r="K280" s="218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177</v>
      </c>
      <c r="AU280" s="227" t="s">
        <v>82</v>
      </c>
      <c r="AV280" s="12" t="s">
        <v>166</v>
      </c>
      <c r="AW280" s="12" t="s">
        <v>35</v>
      </c>
      <c r="AX280" s="12" t="s">
        <v>80</v>
      </c>
      <c r="AY280" s="227" t="s">
        <v>160</v>
      </c>
    </row>
    <row r="281" spans="2:65" s="1" customFormat="1" ht="25.5" customHeight="1">
      <c r="B281" s="40"/>
      <c r="C281" s="191" t="s">
        <v>339</v>
      </c>
      <c r="D281" s="191" t="s">
        <v>162</v>
      </c>
      <c r="E281" s="192" t="s">
        <v>661</v>
      </c>
      <c r="F281" s="193" t="s">
        <v>662</v>
      </c>
      <c r="G281" s="194" t="s">
        <v>186</v>
      </c>
      <c r="H281" s="195">
        <v>66.25</v>
      </c>
      <c r="I281" s="196"/>
      <c r="J281" s="197">
        <f>ROUND(I281*H281,2)</f>
        <v>0</v>
      </c>
      <c r="K281" s="193" t="s">
        <v>21</v>
      </c>
      <c r="L281" s="60"/>
      <c r="M281" s="198" t="s">
        <v>21</v>
      </c>
      <c r="N281" s="199" t="s">
        <v>43</v>
      </c>
      <c r="O281" s="41"/>
      <c r="P281" s="200">
        <f>O281*H281</f>
        <v>0</v>
      </c>
      <c r="Q281" s="200">
        <v>9.3000000000000005E-4</v>
      </c>
      <c r="R281" s="200">
        <f>Q281*H281</f>
        <v>6.1612500000000001E-2</v>
      </c>
      <c r="S281" s="200">
        <v>0</v>
      </c>
      <c r="T281" s="201">
        <f>S281*H281</f>
        <v>0</v>
      </c>
      <c r="AR281" s="23" t="s">
        <v>166</v>
      </c>
      <c r="AT281" s="23" t="s">
        <v>162</v>
      </c>
      <c r="AU281" s="23" t="s">
        <v>82</v>
      </c>
      <c r="AY281" s="23" t="s">
        <v>160</v>
      </c>
      <c r="BE281" s="202">
        <f>IF(N281="základní",J281,0)</f>
        <v>0</v>
      </c>
      <c r="BF281" s="202">
        <f>IF(N281="snížená",J281,0)</f>
        <v>0</v>
      </c>
      <c r="BG281" s="202">
        <f>IF(N281="zákl. přenesená",J281,0)</f>
        <v>0</v>
      </c>
      <c r="BH281" s="202">
        <f>IF(N281="sníž. přenesená",J281,0)</f>
        <v>0</v>
      </c>
      <c r="BI281" s="202">
        <f>IF(N281="nulová",J281,0)</f>
        <v>0</v>
      </c>
      <c r="BJ281" s="23" t="s">
        <v>80</v>
      </c>
      <c r="BK281" s="202">
        <f>ROUND(I281*H281,2)</f>
        <v>0</v>
      </c>
      <c r="BL281" s="23" t="s">
        <v>166</v>
      </c>
      <c r="BM281" s="23" t="s">
        <v>1320</v>
      </c>
    </row>
    <row r="282" spans="2:65" s="1" customFormat="1" ht="13.5">
      <c r="B282" s="40"/>
      <c r="C282" s="62"/>
      <c r="D282" s="203" t="s">
        <v>167</v>
      </c>
      <c r="E282" s="62"/>
      <c r="F282" s="204" t="s">
        <v>662</v>
      </c>
      <c r="G282" s="62"/>
      <c r="H282" s="62"/>
      <c r="I282" s="162"/>
      <c r="J282" s="62"/>
      <c r="K282" s="62"/>
      <c r="L282" s="60"/>
      <c r="M282" s="205"/>
      <c r="N282" s="41"/>
      <c r="O282" s="41"/>
      <c r="P282" s="41"/>
      <c r="Q282" s="41"/>
      <c r="R282" s="41"/>
      <c r="S282" s="41"/>
      <c r="T282" s="77"/>
      <c r="AT282" s="23" t="s">
        <v>167</v>
      </c>
      <c r="AU282" s="23" t="s">
        <v>82</v>
      </c>
    </row>
    <row r="283" spans="2:65" s="11" customFormat="1" ht="13.5">
      <c r="B283" s="206"/>
      <c r="C283" s="207"/>
      <c r="D283" s="203" t="s">
        <v>177</v>
      </c>
      <c r="E283" s="208" t="s">
        <v>21</v>
      </c>
      <c r="F283" s="209" t="s">
        <v>1321</v>
      </c>
      <c r="G283" s="207"/>
      <c r="H283" s="210">
        <v>66.25</v>
      </c>
      <c r="I283" s="211"/>
      <c r="J283" s="207"/>
      <c r="K283" s="207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177</v>
      </c>
      <c r="AU283" s="216" t="s">
        <v>82</v>
      </c>
      <c r="AV283" s="11" t="s">
        <v>82</v>
      </c>
      <c r="AW283" s="11" t="s">
        <v>35</v>
      </c>
      <c r="AX283" s="11" t="s">
        <v>72</v>
      </c>
      <c r="AY283" s="216" t="s">
        <v>160</v>
      </c>
    </row>
    <row r="284" spans="2:65" s="12" customFormat="1" ht="13.5">
      <c r="B284" s="217"/>
      <c r="C284" s="218"/>
      <c r="D284" s="203" t="s">
        <v>177</v>
      </c>
      <c r="E284" s="219" t="s">
        <v>21</v>
      </c>
      <c r="F284" s="220" t="s">
        <v>179</v>
      </c>
      <c r="G284" s="218"/>
      <c r="H284" s="221">
        <v>66.25</v>
      </c>
      <c r="I284" s="222"/>
      <c r="J284" s="218"/>
      <c r="K284" s="218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177</v>
      </c>
      <c r="AU284" s="227" t="s">
        <v>82</v>
      </c>
      <c r="AV284" s="12" t="s">
        <v>166</v>
      </c>
      <c r="AW284" s="12" t="s">
        <v>35</v>
      </c>
      <c r="AX284" s="12" t="s">
        <v>80</v>
      </c>
      <c r="AY284" s="227" t="s">
        <v>160</v>
      </c>
    </row>
    <row r="285" spans="2:65" s="1" customFormat="1" ht="25.5" customHeight="1">
      <c r="B285" s="40"/>
      <c r="C285" s="191" t="s">
        <v>254</v>
      </c>
      <c r="D285" s="191" t="s">
        <v>162</v>
      </c>
      <c r="E285" s="192" t="s">
        <v>1322</v>
      </c>
      <c r="F285" s="193" t="s">
        <v>1323</v>
      </c>
      <c r="G285" s="194" t="s">
        <v>186</v>
      </c>
      <c r="H285" s="195">
        <v>3</v>
      </c>
      <c r="I285" s="196"/>
      <c r="J285" s="197">
        <f>ROUND(I285*H285,2)</f>
        <v>0</v>
      </c>
      <c r="K285" s="193" t="s">
        <v>21</v>
      </c>
      <c r="L285" s="60"/>
      <c r="M285" s="198" t="s">
        <v>21</v>
      </c>
      <c r="N285" s="199" t="s">
        <v>43</v>
      </c>
      <c r="O285" s="41"/>
      <c r="P285" s="200">
        <f>O285*H285</f>
        <v>0</v>
      </c>
      <c r="Q285" s="200">
        <v>2.0000000000000002E-5</v>
      </c>
      <c r="R285" s="200">
        <f>Q285*H285</f>
        <v>6.0000000000000008E-5</v>
      </c>
      <c r="S285" s="200">
        <v>0</v>
      </c>
      <c r="T285" s="201">
        <f>S285*H285</f>
        <v>0</v>
      </c>
      <c r="AR285" s="23" t="s">
        <v>166</v>
      </c>
      <c r="AT285" s="23" t="s">
        <v>162</v>
      </c>
      <c r="AU285" s="23" t="s">
        <v>82</v>
      </c>
      <c r="AY285" s="23" t="s">
        <v>160</v>
      </c>
      <c r="BE285" s="202">
        <f>IF(N285="základní",J285,0)</f>
        <v>0</v>
      </c>
      <c r="BF285" s="202">
        <f>IF(N285="snížená",J285,0)</f>
        <v>0</v>
      </c>
      <c r="BG285" s="202">
        <f>IF(N285="zákl. přenesená",J285,0)</f>
        <v>0</v>
      </c>
      <c r="BH285" s="202">
        <f>IF(N285="sníž. přenesená",J285,0)</f>
        <v>0</v>
      </c>
      <c r="BI285" s="202">
        <f>IF(N285="nulová",J285,0)</f>
        <v>0</v>
      </c>
      <c r="BJ285" s="23" t="s">
        <v>80</v>
      </c>
      <c r="BK285" s="202">
        <f>ROUND(I285*H285,2)</f>
        <v>0</v>
      </c>
      <c r="BL285" s="23" t="s">
        <v>166</v>
      </c>
      <c r="BM285" s="23" t="s">
        <v>1324</v>
      </c>
    </row>
    <row r="286" spans="2:65" s="1" customFormat="1" ht="27">
      <c r="B286" s="40"/>
      <c r="C286" s="62"/>
      <c r="D286" s="203" t="s">
        <v>167</v>
      </c>
      <c r="E286" s="62"/>
      <c r="F286" s="204" t="s">
        <v>1323</v>
      </c>
      <c r="G286" s="62"/>
      <c r="H286" s="62"/>
      <c r="I286" s="162"/>
      <c r="J286" s="62"/>
      <c r="K286" s="62"/>
      <c r="L286" s="60"/>
      <c r="M286" s="205"/>
      <c r="N286" s="41"/>
      <c r="O286" s="41"/>
      <c r="P286" s="41"/>
      <c r="Q286" s="41"/>
      <c r="R286" s="41"/>
      <c r="S286" s="41"/>
      <c r="T286" s="77"/>
      <c r="AT286" s="23" t="s">
        <v>167</v>
      </c>
      <c r="AU286" s="23" t="s">
        <v>82</v>
      </c>
    </row>
    <row r="287" spans="2:65" s="11" customFormat="1" ht="13.5">
      <c r="B287" s="206"/>
      <c r="C287" s="207"/>
      <c r="D287" s="203" t="s">
        <v>177</v>
      </c>
      <c r="E287" s="208" t="s">
        <v>21</v>
      </c>
      <c r="F287" s="209" t="s">
        <v>1325</v>
      </c>
      <c r="G287" s="207"/>
      <c r="H287" s="210">
        <v>3</v>
      </c>
      <c r="I287" s="211"/>
      <c r="J287" s="207"/>
      <c r="K287" s="207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177</v>
      </c>
      <c r="AU287" s="216" t="s">
        <v>82</v>
      </c>
      <c r="AV287" s="11" t="s">
        <v>82</v>
      </c>
      <c r="AW287" s="11" t="s">
        <v>35</v>
      </c>
      <c r="AX287" s="11" t="s">
        <v>72</v>
      </c>
      <c r="AY287" s="216" t="s">
        <v>160</v>
      </c>
    </row>
    <row r="288" spans="2:65" s="12" customFormat="1" ht="13.5">
      <c r="B288" s="217"/>
      <c r="C288" s="218"/>
      <c r="D288" s="203" t="s">
        <v>177</v>
      </c>
      <c r="E288" s="219" t="s">
        <v>1326</v>
      </c>
      <c r="F288" s="220" t="s">
        <v>179</v>
      </c>
      <c r="G288" s="218"/>
      <c r="H288" s="221">
        <v>3</v>
      </c>
      <c r="I288" s="222"/>
      <c r="J288" s="218"/>
      <c r="K288" s="218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177</v>
      </c>
      <c r="AU288" s="227" t="s">
        <v>82</v>
      </c>
      <c r="AV288" s="12" t="s">
        <v>166</v>
      </c>
      <c r="AW288" s="12" t="s">
        <v>35</v>
      </c>
      <c r="AX288" s="12" t="s">
        <v>80</v>
      </c>
      <c r="AY288" s="227" t="s">
        <v>160</v>
      </c>
    </row>
    <row r="289" spans="2:65" s="1" customFormat="1" ht="16.5" customHeight="1">
      <c r="B289" s="40"/>
      <c r="C289" s="228" t="s">
        <v>348</v>
      </c>
      <c r="D289" s="228" t="s">
        <v>232</v>
      </c>
      <c r="E289" s="229" t="s">
        <v>1327</v>
      </c>
      <c r="F289" s="230" t="s">
        <v>1328</v>
      </c>
      <c r="G289" s="231" t="s">
        <v>289</v>
      </c>
      <c r="H289" s="232">
        <v>4</v>
      </c>
      <c r="I289" s="233"/>
      <c r="J289" s="234">
        <f>ROUND(I289*H289,2)</f>
        <v>0</v>
      </c>
      <c r="K289" s="230" t="s">
        <v>21</v>
      </c>
      <c r="L289" s="235"/>
      <c r="M289" s="236" t="s">
        <v>21</v>
      </c>
      <c r="N289" s="237" t="s">
        <v>43</v>
      </c>
      <c r="O289" s="41"/>
      <c r="P289" s="200">
        <f>O289*H289</f>
        <v>0</v>
      </c>
      <c r="Q289" s="200">
        <v>1.3100000000000001E-2</v>
      </c>
      <c r="R289" s="200">
        <f>Q289*H289</f>
        <v>5.2400000000000002E-2</v>
      </c>
      <c r="S289" s="200">
        <v>0</v>
      </c>
      <c r="T289" s="201">
        <f>S289*H289</f>
        <v>0</v>
      </c>
      <c r="AR289" s="23" t="s">
        <v>176</v>
      </c>
      <c r="AT289" s="23" t="s">
        <v>232</v>
      </c>
      <c r="AU289" s="23" t="s">
        <v>82</v>
      </c>
      <c r="AY289" s="23" t="s">
        <v>160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23" t="s">
        <v>80</v>
      </c>
      <c r="BK289" s="202">
        <f>ROUND(I289*H289,2)</f>
        <v>0</v>
      </c>
      <c r="BL289" s="23" t="s">
        <v>166</v>
      </c>
      <c r="BM289" s="23" t="s">
        <v>1329</v>
      </c>
    </row>
    <row r="290" spans="2:65" s="1" customFormat="1" ht="13.5">
      <c r="B290" s="40"/>
      <c r="C290" s="62"/>
      <c r="D290" s="203" t="s">
        <v>167</v>
      </c>
      <c r="E290" s="62"/>
      <c r="F290" s="204" t="s">
        <v>1328</v>
      </c>
      <c r="G290" s="62"/>
      <c r="H290" s="62"/>
      <c r="I290" s="162"/>
      <c r="J290" s="62"/>
      <c r="K290" s="62"/>
      <c r="L290" s="60"/>
      <c r="M290" s="205"/>
      <c r="N290" s="41"/>
      <c r="O290" s="41"/>
      <c r="P290" s="41"/>
      <c r="Q290" s="41"/>
      <c r="R290" s="41"/>
      <c r="S290" s="41"/>
      <c r="T290" s="77"/>
      <c r="AT290" s="23" t="s">
        <v>167</v>
      </c>
      <c r="AU290" s="23" t="s">
        <v>82</v>
      </c>
    </row>
    <row r="291" spans="2:65" s="11" customFormat="1" ht="13.5">
      <c r="B291" s="206"/>
      <c r="C291" s="207"/>
      <c r="D291" s="203" t="s">
        <v>177</v>
      </c>
      <c r="E291" s="208" t="s">
        <v>21</v>
      </c>
      <c r="F291" s="209" t="s">
        <v>1330</v>
      </c>
      <c r="G291" s="207"/>
      <c r="H291" s="210">
        <v>3</v>
      </c>
      <c r="I291" s="211"/>
      <c r="J291" s="207"/>
      <c r="K291" s="207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177</v>
      </c>
      <c r="AU291" s="216" t="s">
        <v>82</v>
      </c>
      <c r="AV291" s="11" t="s">
        <v>82</v>
      </c>
      <c r="AW291" s="11" t="s">
        <v>35</v>
      </c>
      <c r="AX291" s="11" t="s">
        <v>72</v>
      </c>
      <c r="AY291" s="216" t="s">
        <v>160</v>
      </c>
    </row>
    <row r="292" spans="2:65" s="11" customFormat="1" ht="13.5">
      <c r="B292" s="206"/>
      <c r="C292" s="207"/>
      <c r="D292" s="203" t="s">
        <v>177</v>
      </c>
      <c r="E292" s="208" t="s">
        <v>21</v>
      </c>
      <c r="F292" s="209" t="s">
        <v>1315</v>
      </c>
      <c r="G292" s="207"/>
      <c r="H292" s="210">
        <v>1</v>
      </c>
      <c r="I292" s="211"/>
      <c r="J292" s="207"/>
      <c r="K292" s="207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177</v>
      </c>
      <c r="AU292" s="216" t="s">
        <v>82</v>
      </c>
      <c r="AV292" s="11" t="s">
        <v>82</v>
      </c>
      <c r="AW292" s="11" t="s">
        <v>35</v>
      </c>
      <c r="AX292" s="11" t="s">
        <v>72</v>
      </c>
      <c r="AY292" s="216" t="s">
        <v>160</v>
      </c>
    </row>
    <row r="293" spans="2:65" s="12" customFormat="1" ht="13.5">
      <c r="B293" s="217"/>
      <c r="C293" s="218"/>
      <c r="D293" s="203" t="s">
        <v>177</v>
      </c>
      <c r="E293" s="219" t="s">
        <v>21</v>
      </c>
      <c r="F293" s="220" t="s">
        <v>179</v>
      </c>
      <c r="G293" s="218"/>
      <c r="H293" s="221">
        <v>4</v>
      </c>
      <c r="I293" s="222"/>
      <c r="J293" s="218"/>
      <c r="K293" s="218"/>
      <c r="L293" s="223"/>
      <c r="M293" s="224"/>
      <c r="N293" s="225"/>
      <c r="O293" s="225"/>
      <c r="P293" s="225"/>
      <c r="Q293" s="225"/>
      <c r="R293" s="225"/>
      <c r="S293" s="225"/>
      <c r="T293" s="226"/>
      <c r="AT293" s="227" t="s">
        <v>177</v>
      </c>
      <c r="AU293" s="227" t="s">
        <v>82</v>
      </c>
      <c r="AV293" s="12" t="s">
        <v>166</v>
      </c>
      <c r="AW293" s="12" t="s">
        <v>35</v>
      </c>
      <c r="AX293" s="12" t="s">
        <v>80</v>
      </c>
      <c r="AY293" s="227" t="s">
        <v>160</v>
      </c>
    </row>
    <row r="294" spans="2:65" s="1" customFormat="1" ht="25.5" customHeight="1">
      <c r="B294" s="40"/>
      <c r="C294" s="191" t="s">
        <v>259</v>
      </c>
      <c r="D294" s="191" t="s">
        <v>162</v>
      </c>
      <c r="E294" s="192" t="s">
        <v>666</v>
      </c>
      <c r="F294" s="193" t="s">
        <v>667</v>
      </c>
      <c r="G294" s="194" t="s">
        <v>289</v>
      </c>
      <c r="H294" s="195">
        <v>48</v>
      </c>
      <c r="I294" s="196"/>
      <c r="J294" s="197">
        <f>ROUND(I294*H294,2)</f>
        <v>0</v>
      </c>
      <c r="K294" s="193" t="s">
        <v>21</v>
      </c>
      <c r="L294" s="60"/>
      <c r="M294" s="198" t="s">
        <v>21</v>
      </c>
      <c r="N294" s="199" t="s">
        <v>43</v>
      </c>
      <c r="O294" s="41"/>
      <c r="P294" s="200">
        <f>O294*H294</f>
        <v>0</v>
      </c>
      <c r="Q294" s="200">
        <v>1.0000000000000001E-5</v>
      </c>
      <c r="R294" s="200">
        <f>Q294*H294</f>
        <v>4.8000000000000007E-4</v>
      </c>
      <c r="S294" s="200">
        <v>0</v>
      </c>
      <c r="T294" s="201">
        <f>S294*H294</f>
        <v>0</v>
      </c>
      <c r="AR294" s="23" t="s">
        <v>166</v>
      </c>
      <c r="AT294" s="23" t="s">
        <v>162</v>
      </c>
      <c r="AU294" s="23" t="s">
        <v>82</v>
      </c>
      <c r="AY294" s="23" t="s">
        <v>160</v>
      </c>
      <c r="BE294" s="202">
        <f>IF(N294="základní",J294,0)</f>
        <v>0</v>
      </c>
      <c r="BF294" s="202">
        <f>IF(N294="snížená",J294,0)</f>
        <v>0</v>
      </c>
      <c r="BG294" s="202">
        <f>IF(N294="zákl. přenesená",J294,0)</f>
        <v>0</v>
      </c>
      <c r="BH294" s="202">
        <f>IF(N294="sníž. přenesená",J294,0)</f>
        <v>0</v>
      </c>
      <c r="BI294" s="202">
        <f>IF(N294="nulová",J294,0)</f>
        <v>0</v>
      </c>
      <c r="BJ294" s="23" t="s">
        <v>80</v>
      </c>
      <c r="BK294" s="202">
        <f>ROUND(I294*H294,2)</f>
        <v>0</v>
      </c>
      <c r="BL294" s="23" t="s">
        <v>166</v>
      </c>
      <c r="BM294" s="23" t="s">
        <v>1331</v>
      </c>
    </row>
    <row r="295" spans="2:65" s="1" customFormat="1" ht="13.5">
      <c r="B295" s="40"/>
      <c r="C295" s="62"/>
      <c r="D295" s="203" t="s">
        <v>167</v>
      </c>
      <c r="E295" s="62"/>
      <c r="F295" s="204" t="s">
        <v>667</v>
      </c>
      <c r="G295" s="62"/>
      <c r="H295" s="62"/>
      <c r="I295" s="162"/>
      <c r="J295" s="62"/>
      <c r="K295" s="62"/>
      <c r="L295" s="60"/>
      <c r="M295" s="205"/>
      <c r="N295" s="41"/>
      <c r="O295" s="41"/>
      <c r="P295" s="41"/>
      <c r="Q295" s="41"/>
      <c r="R295" s="41"/>
      <c r="S295" s="41"/>
      <c r="T295" s="77"/>
      <c r="AT295" s="23" t="s">
        <v>167</v>
      </c>
      <c r="AU295" s="23" t="s">
        <v>82</v>
      </c>
    </row>
    <row r="296" spans="2:65" s="11" customFormat="1" ht="13.5">
      <c r="B296" s="206"/>
      <c r="C296" s="207"/>
      <c r="D296" s="203" t="s">
        <v>177</v>
      </c>
      <c r="E296" s="208" t="s">
        <v>21</v>
      </c>
      <c r="F296" s="209" t="s">
        <v>1332</v>
      </c>
      <c r="G296" s="207"/>
      <c r="H296" s="210">
        <v>48</v>
      </c>
      <c r="I296" s="211"/>
      <c r="J296" s="207"/>
      <c r="K296" s="207"/>
      <c r="L296" s="212"/>
      <c r="M296" s="213"/>
      <c r="N296" s="214"/>
      <c r="O296" s="214"/>
      <c r="P296" s="214"/>
      <c r="Q296" s="214"/>
      <c r="R296" s="214"/>
      <c r="S296" s="214"/>
      <c r="T296" s="215"/>
      <c r="AT296" s="216" t="s">
        <v>177</v>
      </c>
      <c r="AU296" s="216" t="s">
        <v>82</v>
      </c>
      <c r="AV296" s="11" t="s">
        <v>82</v>
      </c>
      <c r="AW296" s="11" t="s">
        <v>35</v>
      </c>
      <c r="AX296" s="11" t="s">
        <v>72</v>
      </c>
      <c r="AY296" s="216" t="s">
        <v>160</v>
      </c>
    </row>
    <row r="297" spans="2:65" s="12" customFormat="1" ht="13.5">
      <c r="B297" s="217"/>
      <c r="C297" s="218"/>
      <c r="D297" s="203" t="s">
        <v>177</v>
      </c>
      <c r="E297" s="219" t="s">
        <v>21</v>
      </c>
      <c r="F297" s="220" t="s">
        <v>179</v>
      </c>
      <c r="G297" s="218"/>
      <c r="H297" s="221">
        <v>48</v>
      </c>
      <c r="I297" s="222"/>
      <c r="J297" s="218"/>
      <c r="K297" s="218"/>
      <c r="L297" s="223"/>
      <c r="M297" s="224"/>
      <c r="N297" s="225"/>
      <c r="O297" s="225"/>
      <c r="P297" s="225"/>
      <c r="Q297" s="225"/>
      <c r="R297" s="225"/>
      <c r="S297" s="225"/>
      <c r="T297" s="226"/>
      <c r="AT297" s="227" t="s">
        <v>177</v>
      </c>
      <c r="AU297" s="227" t="s">
        <v>82</v>
      </c>
      <c r="AV297" s="12" t="s">
        <v>166</v>
      </c>
      <c r="AW297" s="12" t="s">
        <v>35</v>
      </c>
      <c r="AX297" s="12" t="s">
        <v>80</v>
      </c>
      <c r="AY297" s="227" t="s">
        <v>160</v>
      </c>
    </row>
    <row r="298" spans="2:65" s="1" customFormat="1" ht="16.5" customHeight="1">
      <c r="B298" s="40"/>
      <c r="C298" s="228" t="s">
        <v>357</v>
      </c>
      <c r="D298" s="228" t="s">
        <v>232</v>
      </c>
      <c r="E298" s="229" t="s">
        <v>669</v>
      </c>
      <c r="F298" s="230" t="s">
        <v>670</v>
      </c>
      <c r="G298" s="231" t="s">
        <v>289</v>
      </c>
      <c r="H298" s="232">
        <v>16</v>
      </c>
      <c r="I298" s="233"/>
      <c r="J298" s="234">
        <f>ROUND(I298*H298,2)</f>
        <v>0</v>
      </c>
      <c r="K298" s="230" t="s">
        <v>21</v>
      </c>
      <c r="L298" s="235"/>
      <c r="M298" s="236" t="s">
        <v>21</v>
      </c>
      <c r="N298" s="237" t="s">
        <v>43</v>
      </c>
      <c r="O298" s="41"/>
      <c r="P298" s="200">
        <f>O298*H298</f>
        <v>0</v>
      </c>
      <c r="Q298" s="200">
        <v>1.1000000000000001E-3</v>
      </c>
      <c r="R298" s="200">
        <f>Q298*H298</f>
        <v>1.7600000000000001E-2</v>
      </c>
      <c r="S298" s="200">
        <v>0</v>
      </c>
      <c r="T298" s="201">
        <f>S298*H298</f>
        <v>0</v>
      </c>
      <c r="AR298" s="23" t="s">
        <v>176</v>
      </c>
      <c r="AT298" s="23" t="s">
        <v>232</v>
      </c>
      <c r="AU298" s="23" t="s">
        <v>82</v>
      </c>
      <c r="AY298" s="23" t="s">
        <v>160</v>
      </c>
      <c r="BE298" s="202">
        <f>IF(N298="základní",J298,0)</f>
        <v>0</v>
      </c>
      <c r="BF298" s="202">
        <f>IF(N298="snížená",J298,0)</f>
        <v>0</v>
      </c>
      <c r="BG298" s="202">
        <f>IF(N298="zákl. přenesená",J298,0)</f>
        <v>0</v>
      </c>
      <c r="BH298" s="202">
        <f>IF(N298="sníž. přenesená",J298,0)</f>
        <v>0</v>
      </c>
      <c r="BI298" s="202">
        <f>IF(N298="nulová",J298,0)</f>
        <v>0</v>
      </c>
      <c r="BJ298" s="23" t="s">
        <v>80</v>
      </c>
      <c r="BK298" s="202">
        <f>ROUND(I298*H298,2)</f>
        <v>0</v>
      </c>
      <c r="BL298" s="23" t="s">
        <v>166</v>
      </c>
      <c r="BM298" s="23" t="s">
        <v>1333</v>
      </c>
    </row>
    <row r="299" spans="2:65" s="1" customFormat="1" ht="13.5">
      <c r="B299" s="40"/>
      <c r="C299" s="62"/>
      <c r="D299" s="203" t="s">
        <v>167</v>
      </c>
      <c r="E299" s="62"/>
      <c r="F299" s="204" t="s">
        <v>670</v>
      </c>
      <c r="G299" s="62"/>
      <c r="H299" s="62"/>
      <c r="I299" s="162"/>
      <c r="J299" s="62"/>
      <c r="K299" s="62"/>
      <c r="L299" s="60"/>
      <c r="M299" s="205"/>
      <c r="N299" s="41"/>
      <c r="O299" s="41"/>
      <c r="P299" s="41"/>
      <c r="Q299" s="41"/>
      <c r="R299" s="41"/>
      <c r="S299" s="41"/>
      <c r="T299" s="77"/>
      <c r="AT299" s="23" t="s">
        <v>167</v>
      </c>
      <c r="AU299" s="23" t="s">
        <v>82</v>
      </c>
    </row>
    <row r="300" spans="2:65" s="1" customFormat="1" ht="16.5" customHeight="1">
      <c r="B300" s="40"/>
      <c r="C300" s="228" t="s">
        <v>263</v>
      </c>
      <c r="D300" s="228" t="s">
        <v>232</v>
      </c>
      <c r="E300" s="229" t="s">
        <v>673</v>
      </c>
      <c r="F300" s="230" t="s">
        <v>674</v>
      </c>
      <c r="G300" s="231" t="s">
        <v>289</v>
      </c>
      <c r="H300" s="232">
        <v>16</v>
      </c>
      <c r="I300" s="233"/>
      <c r="J300" s="234">
        <f>ROUND(I300*H300,2)</f>
        <v>0</v>
      </c>
      <c r="K300" s="230" t="s">
        <v>21</v>
      </c>
      <c r="L300" s="235"/>
      <c r="M300" s="236" t="s">
        <v>21</v>
      </c>
      <c r="N300" s="237" t="s">
        <v>43</v>
      </c>
      <c r="O300" s="41"/>
      <c r="P300" s="200">
        <f>O300*H300</f>
        <v>0</v>
      </c>
      <c r="Q300" s="200">
        <v>1.2099999999999999E-3</v>
      </c>
      <c r="R300" s="200">
        <f>Q300*H300</f>
        <v>1.9359999999999999E-2</v>
      </c>
      <c r="S300" s="200">
        <v>0</v>
      </c>
      <c r="T300" s="201">
        <f>S300*H300</f>
        <v>0</v>
      </c>
      <c r="AR300" s="23" t="s">
        <v>176</v>
      </c>
      <c r="AT300" s="23" t="s">
        <v>232</v>
      </c>
      <c r="AU300" s="23" t="s">
        <v>82</v>
      </c>
      <c r="AY300" s="23" t="s">
        <v>160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23" t="s">
        <v>80</v>
      </c>
      <c r="BK300" s="202">
        <f>ROUND(I300*H300,2)</f>
        <v>0</v>
      </c>
      <c r="BL300" s="23" t="s">
        <v>166</v>
      </c>
      <c r="BM300" s="23" t="s">
        <v>1334</v>
      </c>
    </row>
    <row r="301" spans="2:65" s="1" customFormat="1" ht="13.5">
      <c r="B301" s="40"/>
      <c r="C301" s="62"/>
      <c r="D301" s="203" t="s">
        <v>167</v>
      </c>
      <c r="E301" s="62"/>
      <c r="F301" s="204" t="s">
        <v>674</v>
      </c>
      <c r="G301" s="62"/>
      <c r="H301" s="62"/>
      <c r="I301" s="162"/>
      <c r="J301" s="62"/>
      <c r="K301" s="62"/>
      <c r="L301" s="60"/>
      <c r="M301" s="205"/>
      <c r="N301" s="41"/>
      <c r="O301" s="41"/>
      <c r="P301" s="41"/>
      <c r="Q301" s="41"/>
      <c r="R301" s="41"/>
      <c r="S301" s="41"/>
      <c r="T301" s="77"/>
      <c r="AT301" s="23" t="s">
        <v>167</v>
      </c>
      <c r="AU301" s="23" t="s">
        <v>82</v>
      </c>
    </row>
    <row r="302" spans="2:65" s="1" customFormat="1" ht="16.5" customHeight="1">
      <c r="B302" s="40"/>
      <c r="C302" s="228" t="s">
        <v>364</v>
      </c>
      <c r="D302" s="228" t="s">
        <v>232</v>
      </c>
      <c r="E302" s="229" t="s">
        <v>676</v>
      </c>
      <c r="F302" s="230" t="s">
        <v>677</v>
      </c>
      <c r="G302" s="231" t="s">
        <v>289</v>
      </c>
      <c r="H302" s="232">
        <v>8</v>
      </c>
      <c r="I302" s="233"/>
      <c r="J302" s="234">
        <f>ROUND(I302*H302,2)</f>
        <v>0</v>
      </c>
      <c r="K302" s="230" t="s">
        <v>21</v>
      </c>
      <c r="L302" s="235"/>
      <c r="M302" s="236" t="s">
        <v>21</v>
      </c>
      <c r="N302" s="237" t="s">
        <v>43</v>
      </c>
      <c r="O302" s="41"/>
      <c r="P302" s="200">
        <f>O302*H302</f>
        <v>0</v>
      </c>
      <c r="Q302" s="200">
        <v>1.25E-3</v>
      </c>
      <c r="R302" s="200">
        <f>Q302*H302</f>
        <v>0.01</v>
      </c>
      <c r="S302" s="200">
        <v>0</v>
      </c>
      <c r="T302" s="201">
        <f>S302*H302</f>
        <v>0</v>
      </c>
      <c r="AR302" s="23" t="s">
        <v>176</v>
      </c>
      <c r="AT302" s="23" t="s">
        <v>232</v>
      </c>
      <c r="AU302" s="23" t="s">
        <v>82</v>
      </c>
      <c r="AY302" s="23" t="s">
        <v>160</v>
      </c>
      <c r="BE302" s="202">
        <f>IF(N302="základní",J302,0)</f>
        <v>0</v>
      </c>
      <c r="BF302" s="202">
        <f>IF(N302="snížená",J302,0)</f>
        <v>0</v>
      </c>
      <c r="BG302" s="202">
        <f>IF(N302="zákl. přenesená",J302,0)</f>
        <v>0</v>
      </c>
      <c r="BH302" s="202">
        <f>IF(N302="sníž. přenesená",J302,0)</f>
        <v>0</v>
      </c>
      <c r="BI302" s="202">
        <f>IF(N302="nulová",J302,0)</f>
        <v>0</v>
      </c>
      <c r="BJ302" s="23" t="s">
        <v>80</v>
      </c>
      <c r="BK302" s="202">
        <f>ROUND(I302*H302,2)</f>
        <v>0</v>
      </c>
      <c r="BL302" s="23" t="s">
        <v>166</v>
      </c>
      <c r="BM302" s="23" t="s">
        <v>1335</v>
      </c>
    </row>
    <row r="303" spans="2:65" s="1" customFormat="1" ht="13.5">
      <c r="B303" s="40"/>
      <c r="C303" s="62"/>
      <c r="D303" s="203" t="s">
        <v>167</v>
      </c>
      <c r="E303" s="62"/>
      <c r="F303" s="204" t="s">
        <v>677</v>
      </c>
      <c r="G303" s="62"/>
      <c r="H303" s="62"/>
      <c r="I303" s="162"/>
      <c r="J303" s="62"/>
      <c r="K303" s="62"/>
      <c r="L303" s="60"/>
      <c r="M303" s="205"/>
      <c r="N303" s="41"/>
      <c r="O303" s="41"/>
      <c r="P303" s="41"/>
      <c r="Q303" s="41"/>
      <c r="R303" s="41"/>
      <c r="S303" s="41"/>
      <c r="T303" s="77"/>
      <c r="AT303" s="23" t="s">
        <v>167</v>
      </c>
      <c r="AU303" s="23" t="s">
        <v>82</v>
      </c>
    </row>
    <row r="304" spans="2:65" s="1" customFormat="1" ht="16.5" customHeight="1">
      <c r="B304" s="40"/>
      <c r="C304" s="228" t="s">
        <v>268</v>
      </c>
      <c r="D304" s="228" t="s">
        <v>232</v>
      </c>
      <c r="E304" s="229" t="s">
        <v>680</v>
      </c>
      <c r="F304" s="230" t="s">
        <v>681</v>
      </c>
      <c r="G304" s="231" t="s">
        <v>289</v>
      </c>
      <c r="H304" s="232">
        <v>8</v>
      </c>
      <c r="I304" s="233"/>
      <c r="J304" s="234">
        <f>ROUND(I304*H304,2)</f>
        <v>0</v>
      </c>
      <c r="K304" s="230" t="s">
        <v>21</v>
      </c>
      <c r="L304" s="235"/>
      <c r="M304" s="236" t="s">
        <v>21</v>
      </c>
      <c r="N304" s="237" t="s">
        <v>43</v>
      </c>
      <c r="O304" s="41"/>
      <c r="P304" s="200">
        <f>O304*H304</f>
        <v>0</v>
      </c>
      <c r="Q304" s="200">
        <v>1.4E-3</v>
      </c>
      <c r="R304" s="200">
        <f>Q304*H304</f>
        <v>1.12E-2</v>
      </c>
      <c r="S304" s="200">
        <v>0</v>
      </c>
      <c r="T304" s="201">
        <f>S304*H304</f>
        <v>0</v>
      </c>
      <c r="AR304" s="23" t="s">
        <v>176</v>
      </c>
      <c r="AT304" s="23" t="s">
        <v>232</v>
      </c>
      <c r="AU304" s="23" t="s">
        <v>82</v>
      </c>
      <c r="AY304" s="23" t="s">
        <v>160</v>
      </c>
      <c r="BE304" s="202">
        <f>IF(N304="základní",J304,0)</f>
        <v>0</v>
      </c>
      <c r="BF304" s="202">
        <f>IF(N304="snížená",J304,0)</f>
        <v>0</v>
      </c>
      <c r="BG304" s="202">
        <f>IF(N304="zákl. přenesená",J304,0)</f>
        <v>0</v>
      </c>
      <c r="BH304" s="202">
        <f>IF(N304="sníž. přenesená",J304,0)</f>
        <v>0</v>
      </c>
      <c r="BI304" s="202">
        <f>IF(N304="nulová",J304,0)</f>
        <v>0</v>
      </c>
      <c r="BJ304" s="23" t="s">
        <v>80</v>
      </c>
      <c r="BK304" s="202">
        <f>ROUND(I304*H304,2)</f>
        <v>0</v>
      </c>
      <c r="BL304" s="23" t="s">
        <v>166</v>
      </c>
      <c r="BM304" s="23" t="s">
        <v>1336</v>
      </c>
    </row>
    <row r="305" spans="2:65" s="1" customFormat="1" ht="13.5">
      <c r="B305" s="40"/>
      <c r="C305" s="62"/>
      <c r="D305" s="203" t="s">
        <v>167</v>
      </c>
      <c r="E305" s="62"/>
      <c r="F305" s="204" t="s">
        <v>681</v>
      </c>
      <c r="G305" s="62"/>
      <c r="H305" s="62"/>
      <c r="I305" s="162"/>
      <c r="J305" s="62"/>
      <c r="K305" s="62"/>
      <c r="L305" s="60"/>
      <c r="M305" s="205"/>
      <c r="N305" s="41"/>
      <c r="O305" s="41"/>
      <c r="P305" s="41"/>
      <c r="Q305" s="41"/>
      <c r="R305" s="41"/>
      <c r="S305" s="41"/>
      <c r="T305" s="77"/>
      <c r="AT305" s="23" t="s">
        <v>167</v>
      </c>
      <c r="AU305" s="23" t="s">
        <v>82</v>
      </c>
    </row>
    <row r="306" spans="2:65" s="1" customFormat="1" ht="16.5" customHeight="1">
      <c r="B306" s="40"/>
      <c r="C306" s="191" t="s">
        <v>377</v>
      </c>
      <c r="D306" s="191" t="s">
        <v>162</v>
      </c>
      <c r="E306" s="192" t="s">
        <v>1337</v>
      </c>
      <c r="F306" s="193" t="s">
        <v>1338</v>
      </c>
      <c r="G306" s="194" t="s">
        <v>730</v>
      </c>
      <c r="H306" s="195">
        <v>1</v>
      </c>
      <c r="I306" s="196"/>
      <c r="J306" s="197">
        <f>ROUND(I306*H306,2)</f>
        <v>0</v>
      </c>
      <c r="K306" s="193" t="s">
        <v>21</v>
      </c>
      <c r="L306" s="60"/>
      <c r="M306" s="198" t="s">
        <v>21</v>
      </c>
      <c r="N306" s="199" t="s">
        <v>43</v>
      </c>
      <c r="O306" s="41"/>
      <c r="P306" s="200">
        <f>O306*H306</f>
        <v>0</v>
      </c>
      <c r="Q306" s="200">
        <v>0</v>
      </c>
      <c r="R306" s="200">
        <f>Q306*H306</f>
        <v>0</v>
      </c>
      <c r="S306" s="200">
        <v>0</v>
      </c>
      <c r="T306" s="201">
        <f>S306*H306</f>
        <v>0</v>
      </c>
      <c r="AR306" s="23" t="s">
        <v>166</v>
      </c>
      <c r="AT306" s="23" t="s">
        <v>162</v>
      </c>
      <c r="AU306" s="23" t="s">
        <v>82</v>
      </c>
      <c r="AY306" s="23" t="s">
        <v>160</v>
      </c>
      <c r="BE306" s="202">
        <f>IF(N306="základní",J306,0)</f>
        <v>0</v>
      </c>
      <c r="BF306" s="202">
        <f>IF(N306="snížená",J306,0)</f>
        <v>0</v>
      </c>
      <c r="BG306" s="202">
        <f>IF(N306="zákl. přenesená",J306,0)</f>
        <v>0</v>
      </c>
      <c r="BH306" s="202">
        <f>IF(N306="sníž. přenesená",J306,0)</f>
        <v>0</v>
      </c>
      <c r="BI306" s="202">
        <f>IF(N306="nulová",J306,0)</f>
        <v>0</v>
      </c>
      <c r="BJ306" s="23" t="s">
        <v>80</v>
      </c>
      <c r="BK306" s="202">
        <f>ROUND(I306*H306,2)</f>
        <v>0</v>
      </c>
      <c r="BL306" s="23" t="s">
        <v>166</v>
      </c>
      <c r="BM306" s="23" t="s">
        <v>1339</v>
      </c>
    </row>
    <row r="307" spans="2:65" s="1" customFormat="1" ht="13.5">
      <c r="B307" s="40"/>
      <c r="C307" s="62"/>
      <c r="D307" s="203" t="s">
        <v>167</v>
      </c>
      <c r="E307" s="62"/>
      <c r="F307" s="204" t="s">
        <v>1338</v>
      </c>
      <c r="G307" s="62"/>
      <c r="H307" s="62"/>
      <c r="I307" s="162"/>
      <c r="J307" s="62"/>
      <c r="K307" s="62"/>
      <c r="L307" s="60"/>
      <c r="M307" s="205"/>
      <c r="N307" s="41"/>
      <c r="O307" s="41"/>
      <c r="P307" s="41"/>
      <c r="Q307" s="41"/>
      <c r="R307" s="41"/>
      <c r="S307" s="41"/>
      <c r="T307" s="77"/>
      <c r="AT307" s="23" t="s">
        <v>167</v>
      </c>
      <c r="AU307" s="23" t="s">
        <v>82</v>
      </c>
    </row>
    <row r="308" spans="2:65" s="1" customFormat="1" ht="27">
      <c r="B308" s="40"/>
      <c r="C308" s="62"/>
      <c r="D308" s="203" t="s">
        <v>686</v>
      </c>
      <c r="E308" s="62"/>
      <c r="F308" s="242" t="s">
        <v>1340</v>
      </c>
      <c r="G308" s="62"/>
      <c r="H308" s="62"/>
      <c r="I308" s="162"/>
      <c r="J308" s="62"/>
      <c r="K308" s="62"/>
      <c r="L308" s="60"/>
      <c r="M308" s="205"/>
      <c r="N308" s="41"/>
      <c r="O308" s="41"/>
      <c r="P308" s="41"/>
      <c r="Q308" s="41"/>
      <c r="R308" s="41"/>
      <c r="S308" s="41"/>
      <c r="T308" s="77"/>
      <c r="AT308" s="23" t="s">
        <v>686</v>
      </c>
      <c r="AU308" s="23" t="s">
        <v>82</v>
      </c>
    </row>
    <row r="309" spans="2:65" s="1" customFormat="1" ht="16.5" customHeight="1">
      <c r="B309" s="40"/>
      <c r="C309" s="191" t="s">
        <v>271</v>
      </c>
      <c r="D309" s="191" t="s">
        <v>162</v>
      </c>
      <c r="E309" s="192" t="s">
        <v>683</v>
      </c>
      <c r="F309" s="193" t="s">
        <v>684</v>
      </c>
      <c r="G309" s="194" t="s">
        <v>289</v>
      </c>
      <c r="H309" s="195">
        <v>18</v>
      </c>
      <c r="I309" s="196"/>
      <c r="J309" s="197">
        <f>ROUND(I309*H309,2)</f>
        <v>0</v>
      </c>
      <c r="K309" s="193" t="s">
        <v>21</v>
      </c>
      <c r="L309" s="60"/>
      <c r="M309" s="198" t="s">
        <v>21</v>
      </c>
      <c r="N309" s="199" t="s">
        <v>43</v>
      </c>
      <c r="O309" s="41"/>
      <c r="P309" s="200">
        <f>O309*H309</f>
        <v>0</v>
      </c>
      <c r="Q309" s="200">
        <v>0</v>
      </c>
      <c r="R309" s="200">
        <f>Q309*H309</f>
        <v>0</v>
      </c>
      <c r="S309" s="200">
        <v>0</v>
      </c>
      <c r="T309" s="201">
        <f>S309*H309</f>
        <v>0</v>
      </c>
      <c r="AR309" s="23" t="s">
        <v>166</v>
      </c>
      <c r="AT309" s="23" t="s">
        <v>162</v>
      </c>
      <c r="AU309" s="23" t="s">
        <v>82</v>
      </c>
      <c r="AY309" s="23" t="s">
        <v>160</v>
      </c>
      <c r="BE309" s="202">
        <f>IF(N309="základní",J309,0)</f>
        <v>0</v>
      </c>
      <c r="BF309" s="202">
        <f>IF(N309="snížená",J309,0)</f>
        <v>0</v>
      </c>
      <c r="BG309" s="202">
        <f>IF(N309="zákl. přenesená",J309,0)</f>
        <v>0</v>
      </c>
      <c r="BH309" s="202">
        <f>IF(N309="sníž. přenesená",J309,0)</f>
        <v>0</v>
      </c>
      <c r="BI309" s="202">
        <f>IF(N309="nulová",J309,0)</f>
        <v>0</v>
      </c>
      <c r="BJ309" s="23" t="s">
        <v>80</v>
      </c>
      <c r="BK309" s="202">
        <f>ROUND(I309*H309,2)</f>
        <v>0</v>
      </c>
      <c r="BL309" s="23" t="s">
        <v>166</v>
      </c>
      <c r="BM309" s="23" t="s">
        <v>1341</v>
      </c>
    </row>
    <row r="310" spans="2:65" s="1" customFormat="1" ht="13.5">
      <c r="B310" s="40"/>
      <c r="C310" s="62"/>
      <c r="D310" s="203" t="s">
        <v>167</v>
      </c>
      <c r="E310" s="62"/>
      <c r="F310" s="204" t="s">
        <v>684</v>
      </c>
      <c r="G310" s="62"/>
      <c r="H310" s="62"/>
      <c r="I310" s="162"/>
      <c r="J310" s="62"/>
      <c r="K310" s="62"/>
      <c r="L310" s="60"/>
      <c r="M310" s="205"/>
      <c r="N310" s="41"/>
      <c r="O310" s="41"/>
      <c r="P310" s="41"/>
      <c r="Q310" s="41"/>
      <c r="R310" s="41"/>
      <c r="S310" s="41"/>
      <c r="T310" s="77"/>
      <c r="AT310" s="23" t="s">
        <v>167</v>
      </c>
      <c r="AU310" s="23" t="s">
        <v>82</v>
      </c>
    </row>
    <row r="311" spans="2:65" s="1" customFormat="1" ht="40.5">
      <c r="B311" s="40"/>
      <c r="C311" s="62"/>
      <c r="D311" s="203" t="s">
        <v>686</v>
      </c>
      <c r="E311" s="62"/>
      <c r="F311" s="242" t="s">
        <v>687</v>
      </c>
      <c r="G311" s="62"/>
      <c r="H311" s="62"/>
      <c r="I311" s="162"/>
      <c r="J311" s="62"/>
      <c r="K311" s="62"/>
      <c r="L311" s="60"/>
      <c r="M311" s="205"/>
      <c r="N311" s="41"/>
      <c r="O311" s="41"/>
      <c r="P311" s="41"/>
      <c r="Q311" s="41"/>
      <c r="R311" s="41"/>
      <c r="S311" s="41"/>
      <c r="T311" s="77"/>
      <c r="AT311" s="23" t="s">
        <v>686</v>
      </c>
      <c r="AU311" s="23" t="s">
        <v>82</v>
      </c>
    </row>
    <row r="312" spans="2:65" s="1" customFormat="1" ht="25.5" customHeight="1">
      <c r="B312" s="40"/>
      <c r="C312" s="191" t="s">
        <v>594</v>
      </c>
      <c r="D312" s="191" t="s">
        <v>162</v>
      </c>
      <c r="E312" s="192" t="s">
        <v>689</v>
      </c>
      <c r="F312" s="193" t="s">
        <v>690</v>
      </c>
      <c r="G312" s="194" t="s">
        <v>691</v>
      </c>
      <c r="H312" s="195">
        <v>16</v>
      </c>
      <c r="I312" s="196"/>
      <c r="J312" s="197">
        <f>ROUND(I312*H312,2)</f>
        <v>0</v>
      </c>
      <c r="K312" s="193" t="s">
        <v>21</v>
      </c>
      <c r="L312" s="60"/>
      <c r="M312" s="198" t="s">
        <v>21</v>
      </c>
      <c r="N312" s="199" t="s">
        <v>43</v>
      </c>
      <c r="O312" s="41"/>
      <c r="P312" s="200">
        <f>O312*H312</f>
        <v>0</v>
      </c>
      <c r="Q312" s="200">
        <v>1.8000000000000001E-4</v>
      </c>
      <c r="R312" s="200">
        <f>Q312*H312</f>
        <v>2.8800000000000002E-3</v>
      </c>
      <c r="S312" s="200">
        <v>0</v>
      </c>
      <c r="T312" s="201">
        <f>S312*H312</f>
        <v>0</v>
      </c>
      <c r="AR312" s="23" t="s">
        <v>166</v>
      </c>
      <c r="AT312" s="23" t="s">
        <v>162</v>
      </c>
      <c r="AU312" s="23" t="s">
        <v>82</v>
      </c>
      <c r="AY312" s="23" t="s">
        <v>160</v>
      </c>
      <c r="BE312" s="202">
        <f>IF(N312="základní",J312,0)</f>
        <v>0</v>
      </c>
      <c r="BF312" s="202">
        <f>IF(N312="snížená",J312,0)</f>
        <v>0</v>
      </c>
      <c r="BG312" s="202">
        <f>IF(N312="zákl. přenesená",J312,0)</f>
        <v>0</v>
      </c>
      <c r="BH312" s="202">
        <f>IF(N312="sníž. přenesená",J312,0)</f>
        <v>0</v>
      </c>
      <c r="BI312" s="202">
        <f>IF(N312="nulová",J312,0)</f>
        <v>0</v>
      </c>
      <c r="BJ312" s="23" t="s">
        <v>80</v>
      </c>
      <c r="BK312" s="202">
        <f>ROUND(I312*H312,2)</f>
        <v>0</v>
      </c>
      <c r="BL312" s="23" t="s">
        <v>166</v>
      </c>
      <c r="BM312" s="23" t="s">
        <v>1342</v>
      </c>
    </row>
    <row r="313" spans="2:65" s="1" customFormat="1" ht="13.5">
      <c r="B313" s="40"/>
      <c r="C313" s="62"/>
      <c r="D313" s="203" t="s">
        <v>167</v>
      </c>
      <c r="E313" s="62"/>
      <c r="F313" s="204" t="s">
        <v>690</v>
      </c>
      <c r="G313" s="62"/>
      <c r="H313" s="62"/>
      <c r="I313" s="162"/>
      <c r="J313" s="62"/>
      <c r="K313" s="62"/>
      <c r="L313" s="60"/>
      <c r="M313" s="205"/>
      <c r="N313" s="41"/>
      <c r="O313" s="41"/>
      <c r="P313" s="41"/>
      <c r="Q313" s="41"/>
      <c r="R313" s="41"/>
      <c r="S313" s="41"/>
      <c r="T313" s="77"/>
      <c r="AT313" s="23" t="s">
        <v>167</v>
      </c>
      <c r="AU313" s="23" t="s">
        <v>82</v>
      </c>
    </row>
    <row r="314" spans="2:65" s="11" customFormat="1" ht="13.5">
      <c r="B314" s="206"/>
      <c r="C314" s="207"/>
      <c r="D314" s="203" t="s">
        <v>177</v>
      </c>
      <c r="E314" s="208" t="s">
        <v>21</v>
      </c>
      <c r="F314" s="209" t="s">
        <v>1343</v>
      </c>
      <c r="G314" s="207"/>
      <c r="H314" s="210">
        <v>16</v>
      </c>
      <c r="I314" s="211"/>
      <c r="J314" s="207"/>
      <c r="K314" s="207"/>
      <c r="L314" s="212"/>
      <c r="M314" s="213"/>
      <c r="N314" s="214"/>
      <c r="O314" s="214"/>
      <c r="P314" s="214"/>
      <c r="Q314" s="214"/>
      <c r="R314" s="214"/>
      <c r="S314" s="214"/>
      <c r="T314" s="215"/>
      <c r="AT314" s="216" t="s">
        <v>177</v>
      </c>
      <c r="AU314" s="216" t="s">
        <v>82</v>
      </c>
      <c r="AV314" s="11" t="s">
        <v>82</v>
      </c>
      <c r="AW314" s="11" t="s">
        <v>35</v>
      </c>
      <c r="AX314" s="11" t="s">
        <v>72</v>
      </c>
      <c r="AY314" s="216" t="s">
        <v>160</v>
      </c>
    </row>
    <row r="315" spans="2:65" s="12" customFormat="1" ht="13.5">
      <c r="B315" s="217"/>
      <c r="C315" s="218"/>
      <c r="D315" s="203" t="s">
        <v>177</v>
      </c>
      <c r="E315" s="219" t="s">
        <v>21</v>
      </c>
      <c r="F315" s="220" t="s">
        <v>179</v>
      </c>
      <c r="G315" s="218"/>
      <c r="H315" s="221">
        <v>16</v>
      </c>
      <c r="I315" s="222"/>
      <c r="J315" s="218"/>
      <c r="K315" s="218"/>
      <c r="L315" s="223"/>
      <c r="M315" s="224"/>
      <c r="N315" s="225"/>
      <c r="O315" s="225"/>
      <c r="P315" s="225"/>
      <c r="Q315" s="225"/>
      <c r="R315" s="225"/>
      <c r="S315" s="225"/>
      <c r="T315" s="226"/>
      <c r="AT315" s="227" t="s">
        <v>177</v>
      </c>
      <c r="AU315" s="227" t="s">
        <v>82</v>
      </c>
      <c r="AV315" s="12" t="s">
        <v>166</v>
      </c>
      <c r="AW315" s="12" t="s">
        <v>35</v>
      </c>
      <c r="AX315" s="12" t="s">
        <v>80</v>
      </c>
      <c r="AY315" s="227" t="s">
        <v>160</v>
      </c>
    </row>
    <row r="316" spans="2:65" s="1" customFormat="1" ht="25.5" customHeight="1">
      <c r="B316" s="40"/>
      <c r="C316" s="191" t="s">
        <v>276</v>
      </c>
      <c r="D316" s="191" t="s">
        <v>162</v>
      </c>
      <c r="E316" s="192" t="s">
        <v>693</v>
      </c>
      <c r="F316" s="193" t="s">
        <v>694</v>
      </c>
      <c r="G316" s="194" t="s">
        <v>691</v>
      </c>
      <c r="H316" s="195">
        <v>8</v>
      </c>
      <c r="I316" s="196"/>
      <c r="J316" s="197">
        <f>ROUND(I316*H316,2)</f>
        <v>0</v>
      </c>
      <c r="K316" s="193" t="s">
        <v>21</v>
      </c>
      <c r="L316" s="60"/>
      <c r="M316" s="198" t="s">
        <v>21</v>
      </c>
      <c r="N316" s="199" t="s">
        <v>43</v>
      </c>
      <c r="O316" s="41"/>
      <c r="P316" s="200">
        <f>O316*H316</f>
        <v>0</v>
      </c>
      <c r="Q316" s="200">
        <v>3.1E-4</v>
      </c>
      <c r="R316" s="200">
        <f>Q316*H316</f>
        <v>2.48E-3</v>
      </c>
      <c r="S316" s="200">
        <v>0</v>
      </c>
      <c r="T316" s="201">
        <f>S316*H316</f>
        <v>0</v>
      </c>
      <c r="AR316" s="23" t="s">
        <v>166</v>
      </c>
      <c r="AT316" s="23" t="s">
        <v>162</v>
      </c>
      <c r="AU316" s="23" t="s">
        <v>82</v>
      </c>
      <c r="AY316" s="23" t="s">
        <v>160</v>
      </c>
      <c r="BE316" s="202">
        <f>IF(N316="základní",J316,0)</f>
        <v>0</v>
      </c>
      <c r="BF316" s="202">
        <f>IF(N316="snížená",J316,0)</f>
        <v>0</v>
      </c>
      <c r="BG316" s="202">
        <f>IF(N316="zákl. přenesená",J316,0)</f>
        <v>0</v>
      </c>
      <c r="BH316" s="202">
        <f>IF(N316="sníž. přenesená",J316,0)</f>
        <v>0</v>
      </c>
      <c r="BI316" s="202">
        <f>IF(N316="nulová",J316,0)</f>
        <v>0</v>
      </c>
      <c r="BJ316" s="23" t="s">
        <v>80</v>
      </c>
      <c r="BK316" s="202">
        <f>ROUND(I316*H316,2)</f>
        <v>0</v>
      </c>
      <c r="BL316" s="23" t="s">
        <v>166</v>
      </c>
      <c r="BM316" s="23" t="s">
        <v>1344</v>
      </c>
    </row>
    <row r="317" spans="2:65" s="1" customFormat="1" ht="13.5">
      <c r="B317" s="40"/>
      <c r="C317" s="62"/>
      <c r="D317" s="203" t="s">
        <v>167</v>
      </c>
      <c r="E317" s="62"/>
      <c r="F317" s="204" t="s">
        <v>694</v>
      </c>
      <c r="G317" s="62"/>
      <c r="H317" s="62"/>
      <c r="I317" s="162"/>
      <c r="J317" s="62"/>
      <c r="K317" s="62"/>
      <c r="L317" s="60"/>
      <c r="M317" s="205"/>
      <c r="N317" s="41"/>
      <c r="O317" s="41"/>
      <c r="P317" s="41"/>
      <c r="Q317" s="41"/>
      <c r="R317" s="41"/>
      <c r="S317" s="41"/>
      <c r="T317" s="77"/>
      <c r="AT317" s="23" t="s">
        <v>167</v>
      </c>
      <c r="AU317" s="23" t="s">
        <v>82</v>
      </c>
    </row>
    <row r="318" spans="2:65" s="1" customFormat="1" ht="25.5" customHeight="1">
      <c r="B318" s="40"/>
      <c r="C318" s="191" t="s">
        <v>602</v>
      </c>
      <c r="D318" s="191" t="s">
        <v>162</v>
      </c>
      <c r="E318" s="192" t="s">
        <v>1345</v>
      </c>
      <c r="F318" s="193" t="s">
        <v>1346</v>
      </c>
      <c r="G318" s="194" t="s">
        <v>691</v>
      </c>
      <c r="H318" s="195">
        <v>4</v>
      </c>
      <c r="I318" s="196"/>
      <c r="J318" s="197">
        <f>ROUND(I318*H318,2)</f>
        <v>0</v>
      </c>
      <c r="K318" s="193" t="s">
        <v>21</v>
      </c>
      <c r="L318" s="60"/>
      <c r="M318" s="198" t="s">
        <v>21</v>
      </c>
      <c r="N318" s="199" t="s">
        <v>43</v>
      </c>
      <c r="O318" s="41"/>
      <c r="P318" s="200">
        <f>O318*H318</f>
        <v>0</v>
      </c>
      <c r="Q318" s="200">
        <v>2.5000000000000001E-4</v>
      </c>
      <c r="R318" s="200">
        <f>Q318*H318</f>
        <v>1E-3</v>
      </c>
      <c r="S318" s="200">
        <v>0</v>
      </c>
      <c r="T318" s="201">
        <f>S318*H318</f>
        <v>0</v>
      </c>
      <c r="AR318" s="23" t="s">
        <v>166</v>
      </c>
      <c r="AT318" s="23" t="s">
        <v>162</v>
      </c>
      <c r="AU318" s="23" t="s">
        <v>82</v>
      </c>
      <c r="AY318" s="23" t="s">
        <v>160</v>
      </c>
      <c r="BE318" s="202">
        <f>IF(N318="základní",J318,0)</f>
        <v>0</v>
      </c>
      <c r="BF318" s="202">
        <f>IF(N318="snížená",J318,0)</f>
        <v>0</v>
      </c>
      <c r="BG318" s="202">
        <f>IF(N318="zákl. přenesená",J318,0)</f>
        <v>0</v>
      </c>
      <c r="BH318" s="202">
        <f>IF(N318="sníž. přenesená",J318,0)</f>
        <v>0</v>
      </c>
      <c r="BI318" s="202">
        <f>IF(N318="nulová",J318,0)</f>
        <v>0</v>
      </c>
      <c r="BJ318" s="23" t="s">
        <v>80</v>
      </c>
      <c r="BK318" s="202">
        <f>ROUND(I318*H318,2)</f>
        <v>0</v>
      </c>
      <c r="BL318" s="23" t="s">
        <v>166</v>
      </c>
      <c r="BM318" s="23" t="s">
        <v>1347</v>
      </c>
    </row>
    <row r="319" spans="2:65" s="1" customFormat="1" ht="13.5">
      <c r="B319" s="40"/>
      <c r="C319" s="62"/>
      <c r="D319" s="203" t="s">
        <v>167</v>
      </c>
      <c r="E319" s="62"/>
      <c r="F319" s="204" t="s">
        <v>1346</v>
      </c>
      <c r="G319" s="62"/>
      <c r="H319" s="62"/>
      <c r="I319" s="162"/>
      <c r="J319" s="62"/>
      <c r="K319" s="62"/>
      <c r="L319" s="60"/>
      <c r="M319" s="205"/>
      <c r="N319" s="41"/>
      <c r="O319" s="41"/>
      <c r="P319" s="41"/>
      <c r="Q319" s="41"/>
      <c r="R319" s="41"/>
      <c r="S319" s="41"/>
      <c r="T319" s="77"/>
      <c r="AT319" s="23" t="s">
        <v>167</v>
      </c>
      <c r="AU319" s="23" t="s">
        <v>82</v>
      </c>
    </row>
    <row r="320" spans="2:65" s="1" customFormat="1" ht="16.5" customHeight="1">
      <c r="B320" s="40"/>
      <c r="C320" s="191" t="s">
        <v>280</v>
      </c>
      <c r="D320" s="191" t="s">
        <v>162</v>
      </c>
      <c r="E320" s="192" t="s">
        <v>1348</v>
      </c>
      <c r="F320" s="193" t="s">
        <v>1349</v>
      </c>
      <c r="G320" s="194" t="s">
        <v>289</v>
      </c>
      <c r="H320" s="195">
        <v>11</v>
      </c>
      <c r="I320" s="196"/>
      <c r="J320" s="197">
        <f>ROUND(I320*H320,2)</f>
        <v>0</v>
      </c>
      <c r="K320" s="193" t="s">
        <v>21</v>
      </c>
      <c r="L320" s="60"/>
      <c r="M320" s="198" t="s">
        <v>21</v>
      </c>
      <c r="N320" s="199" t="s">
        <v>43</v>
      </c>
      <c r="O320" s="41"/>
      <c r="P320" s="200">
        <f>O320*H320</f>
        <v>0</v>
      </c>
      <c r="Q320" s="200">
        <v>0</v>
      </c>
      <c r="R320" s="200">
        <f>Q320*H320</f>
        <v>0</v>
      </c>
      <c r="S320" s="200">
        <v>0</v>
      </c>
      <c r="T320" s="201">
        <f>S320*H320</f>
        <v>0</v>
      </c>
      <c r="AR320" s="23" t="s">
        <v>166</v>
      </c>
      <c r="AT320" s="23" t="s">
        <v>162</v>
      </c>
      <c r="AU320" s="23" t="s">
        <v>82</v>
      </c>
      <c r="AY320" s="23" t="s">
        <v>160</v>
      </c>
      <c r="BE320" s="202">
        <f>IF(N320="základní",J320,0)</f>
        <v>0</v>
      </c>
      <c r="BF320" s="202">
        <f>IF(N320="snížená",J320,0)</f>
        <v>0</v>
      </c>
      <c r="BG320" s="202">
        <f>IF(N320="zákl. přenesená",J320,0)</f>
        <v>0</v>
      </c>
      <c r="BH320" s="202">
        <f>IF(N320="sníž. přenesená",J320,0)</f>
        <v>0</v>
      </c>
      <c r="BI320" s="202">
        <f>IF(N320="nulová",J320,0)</f>
        <v>0</v>
      </c>
      <c r="BJ320" s="23" t="s">
        <v>80</v>
      </c>
      <c r="BK320" s="202">
        <f>ROUND(I320*H320,2)</f>
        <v>0</v>
      </c>
      <c r="BL320" s="23" t="s">
        <v>166</v>
      </c>
      <c r="BM320" s="23" t="s">
        <v>1350</v>
      </c>
    </row>
    <row r="321" spans="2:65" s="1" customFormat="1" ht="13.5">
      <c r="B321" s="40"/>
      <c r="C321" s="62"/>
      <c r="D321" s="203" t="s">
        <v>167</v>
      </c>
      <c r="E321" s="62"/>
      <c r="F321" s="204" t="s">
        <v>1349</v>
      </c>
      <c r="G321" s="62"/>
      <c r="H321" s="62"/>
      <c r="I321" s="162"/>
      <c r="J321" s="62"/>
      <c r="K321" s="62"/>
      <c r="L321" s="60"/>
      <c r="M321" s="205"/>
      <c r="N321" s="41"/>
      <c r="O321" s="41"/>
      <c r="P321" s="41"/>
      <c r="Q321" s="41"/>
      <c r="R321" s="41"/>
      <c r="S321" s="41"/>
      <c r="T321" s="77"/>
      <c r="AT321" s="23" t="s">
        <v>167</v>
      </c>
      <c r="AU321" s="23" t="s">
        <v>82</v>
      </c>
    </row>
    <row r="322" spans="2:65" s="11" customFormat="1" ht="13.5">
      <c r="B322" s="206"/>
      <c r="C322" s="207"/>
      <c r="D322" s="203" t="s">
        <v>177</v>
      </c>
      <c r="E322" s="208" t="s">
        <v>21</v>
      </c>
      <c r="F322" s="209" t="s">
        <v>206</v>
      </c>
      <c r="G322" s="207"/>
      <c r="H322" s="210">
        <v>11</v>
      </c>
      <c r="I322" s="211"/>
      <c r="J322" s="207"/>
      <c r="K322" s="207"/>
      <c r="L322" s="212"/>
      <c r="M322" s="213"/>
      <c r="N322" s="214"/>
      <c r="O322" s="214"/>
      <c r="P322" s="214"/>
      <c r="Q322" s="214"/>
      <c r="R322" s="214"/>
      <c r="S322" s="214"/>
      <c r="T322" s="215"/>
      <c r="AT322" s="216" t="s">
        <v>177</v>
      </c>
      <c r="AU322" s="216" t="s">
        <v>82</v>
      </c>
      <c r="AV322" s="11" t="s">
        <v>82</v>
      </c>
      <c r="AW322" s="11" t="s">
        <v>35</v>
      </c>
      <c r="AX322" s="11" t="s">
        <v>72</v>
      </c>
      <c r="AY322" s="216" t="s">
        <v>160</v>
      </c>
    </row>
    <row r="323" spans="2:65" s="12" customFormat="1" ht="13.5">
      <c r="B323" s="217"/>
      <c r="C323" s="218"/>
      <c r="D323" s="203" t="s">
        <v>177</v>
      </c>
      <c r="E323" s="219" t="s">
        <v>21</v>
      </c>
      <c r="F323" s="220" t="s">
        <v>179</v>
      </c>
      <c r="G323" s="218"/>
      <c r="H323" s="221">
        <v>11</v>
      </c>
      <c r="I323" s="222"/>
      <c r="J323" s="218"/>
      <c r="K323" s="218"/>
      <c r="L323" s="223"/>
      <c r="M323" s="224"/>
      <c r="N323" s="225"/>
      <c r="O323" s="225"/>
      <c r="P323" s="225"/>
      <c r="Q323" s="225"/>
      <c r="R323" s="225"/>
      <c r="S323" s="225"/>
      <c r="T323" s="226"/>
      <c r="AT323" s="227" t="s">
        <v>177</v>
      </c>
      <c r="AU323" s="227" t="s">
        <v>82</v>
      </c>
      <c r="AV323" s="12" t="s">
        <v>166</v>
      </c>
      <c r="AW323" s="12" t="s">
        <v>35</v>
      </c>
      <c r="AX323" s="12" t="s">
        <v>80</v>
      </c>
      <c r="AY323" s="227" t="s">
        <v>160</v>
      </c>
    </row>
    <row r="324" spans="2:65" s="1" customFormat="1" ht="25.5" customHeight="1">
      <c r="B324" s="40"/>
      <c r="C324" s="191" t="s">
        <v>611</v>
      </c>
      <c r="D324" s="191" t="s">
        <v>162</v>
      </c>
      <c r="E324" s="192" t="s">
        <v>1351</v>
      </c>
      <c r="F324" s="193" t="s">
        <v>1352</v>
      </c>
      <c r="G324" s="194" t="s">
        <v>289</v>
      </c>
      <c r="H324" s="195">
        <v>5</v>
      </c>
      <c r="I324" s="196"/>
      <c r="J324" s="197">
        <f>ROUND(I324*H324,2)</f>
        <v>0</v>
      </c>
      <c r="K324" s="193" t="s">
        <v>21</v>
      </c>
      <c r="L324" s="60"/>
      <c r="M324" s="198" t="s">
        <v>21</v>
      </c>
      <c r="N324" s="199" t="s">
        <v>43</v>
      </c>
      <c r="O324" s="41"/>
      <c r="P324" s="200">
        <f>O324*H324</f>
        <v>0</v>
      </c>
      <c r="Q324" s="200">
        <v>2.2568899999999998</v>
      </c>
      <c r="R324" s="200">
        <f>Q324*H324</f>
        <v>11.28445</v>
      </c>
      <c r="S324" s="200">
        <v>0</v>
      </c>
      <c r="T324" s="201">
        <f>S324*H324</f>
        <v>0</v>
      </c>
      <c r="AR324" s="23" t="s">
        <v>166</v>
      </c>
      <c r="AT324" s="23" t="s">
        <v>162</v>
      </c>
      <c r="AU324" s="23" t="s">
        <v>82</v>
      </c>
      <c r="AY324" s="23" t="s">
        <v>160</v>
      </c>
      <c r="BE324" s="202">
        <f>IF(N324="základní",J324,0)</f>
        <v>0</v>
      </c>
      <c r="BF324" s="202">
        <f>IF(N324="snížená",J324,0)</f>
        <v>0</v>
      </c>
      <c r="BG324" s="202">
        <f>IF(N324="zákl. přenesená",J324,0)</f>
        <v>0</v>
      </c>
      <c r="BH324" s="202">
        <f>IF(N324="sníž. přenesená",J324,0)</f>
        <v>0</v>
      </c>
      <c r="BI324" s="202">
        <f>IF(N324="nulová",J324,0)</f>
        <v>0</v>
      </c>
      <c r="BJ324" s="23" t="s">
        <v>80</v>
      </c>
      <c r="BK324" s="202">
        <f>ROUND(I324*H324,2)</f>
        <v>0</v>
      </c>
      <c r="BL324" s="23" t="s">
        <v>166</v>
      </c>
      <c r="BM324" s="23" t="s">
        <v>1353</v>
      </c>
    </row>
    <row r="325" spans="2:65" s="1" customFormat="1" ht="27">
      <c r="B325" s="40"/>
      <c r="C325" s="62"/>
      <c r="D325" s="203" t="s">
        <v>167</v>
      </c>
      <c r="E325" s="62"/>
      <c r="F325" s="204" t="s">
        <v>1352</v>
      </c>
      <c r="G325" s="62"/>
      <c r="H325" s="62"/>
      <c r="I325" s="162"/>
      <c r="J325" s="62"/>
      <c r="K325" s="62"/>
      <c r="L325" s="60"/>
      <c r="M325" s="205"/>
      <c r="N325" s="41"/>
      <c r="O325" s="41"/>
      <c r="P325" s="41"/>
      <c r="Q325" s="41"/>
      <c r="R325" s="41"/>
      <c r="S325" s="41"/>
      <c r="T325" s="77"/>
      <c r="AT325" s="23" t="s">
        <v>167</v>
      </c>
      <c r="AU325" s="23" t="s">
        <v>82</v>
      </c>
    </row>
    <row r="326" spans="2:65" s="1" customFormat="1" ht="27">
      <c r="B326" s="40"/>
      <c r="C326" s="62"/>
      <c r="D326" s="203" t="s">
        <v>686</v>
      </c>
      <c r="E326" s="62"/>
      <c r="F326" s="242" t="s">
        <v>1354</v>
      </c>
      <c r="G326" s="62"/>
      <c r="H326" s="62"/>
      <c r="I326" s="162"/>
      <c r="J326" s="62"/>
      <c r="K326" s="62"/>
      <c r="L326" s="60"/>
      <c r="M326" s="205"/>
      <c r="N326" s="41"/>
      <c r="O326" s="41"/>
      <c r="P326" s="41"/>
      <c r="Q326" s="41"/>
      <c r="R326" s="41"/>
      <c r="S326" s="41"/>
      <c r="T326" s="77"/>
      <c r="AT326" s="23" t="s">
        <v>686</v>
      </c>
      <c r="AU326" s="23" t="s">
        <v>82</v>
      </c>
    </row>
    <row r="327" spans="2:65" s="11" customFormat="1" ht="13.5">
      <c r="B327" s="206"/>
      <c r="C327" s="207"/>
      <c r="D327" s="203" t="s">
        <v>177</v>
      </c>
      <c r="E327" s="208" t="s">
        <v>21</v>
      </c>
      <c r="F327" s="209" t="s">
        <v>1355</v>
      </c>
      <c r="G327" s="207"/>
      <c r="H327" s="210">
        <v>5</v>
      </c>
      <c r="I327" s="211"/>
      <c r="J327" s="207"/>
      <c r="K327" s="207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177</v>
      </c>
      <c r="AU327" s="216" t="s">
        <v>82</v>
      </c>
      <c r="AV327" s="11" t="s">
        <v>82</v>
      </c>
      <c r="AW327" s="11" t="s">
        <v>35</v>
      </c>
      <c r="AX327" s="11" t="s">
        <v>72</v>
      </c>
      <c r="AY327" s="216" t="s">
        <v>160</v>
      </c>
    </row>
    <row r="328" spans="2:65" s="12" customFormat="1" ht="13.5">
      <c r="B328" s="217"/>
      <c r="C328" s="218"/>
      <c r="D328" s="203" t="s">
        <v>177</v>
      </c>
      <c r="E328" s="219" t="s">
        <v>21</v>
      </c>
      <c r="F328" s="220" t="s">
        <v>179</v>
      </c>
      <c r="G328" s="218"/>
      <c r="H328" s="221">
        <v>5</v>
      </c>
      <c r="I328" s="222"/>
      <c r="J328" s="218"/>
      <c r="K328" s="218"/>
      <c r="L328" s="223"/>
      <c r="M328" s="224"/>
      <c r="N328" s="225"/>
      <c r="O328" s="225"/>
      <c r="P328" s="225"/>
      <c r="Q328" s="225"/>
      <c r="R328" s="225"/>
      <c r="S328" s="225"/>
      <c r="T328" s="226"/>
      <c r="AT328" s="227" t="s">
        <v>177</v>
      </c>
      <c r="AU328" s="227" t="s">
        <v>82</v>
      </c>
      <c r="AV328" s="12" t="s">
        <v>166</v>
      </c>
      <c r="AW328" s="12" t="s">
        <v>35</v>
      </c>
      <c r="AX328" s="12" t="s">
        <v>80</v>
      </c>
      <c r="AY328" s="227" t="s">
        <v>160</v>
      </c>
    </row>
    <row r="329" spans="2:65" s="1" customFormat="1" ht="25.5" customHeight="1">
      <c r="B329" s="40"/>
      <c r="C329" s="191" t="s">
        <v>284</v>
      </c>
      <c r="D329" s="191" t="s">
        <v>162</v>
      </c>
      <c r="E329" s="192" t="s">
        <v>1356</v>
      </c>
      <c r="F329" s="193" t="s">
        <v>1357</v>
      </c>
      <c r="G329" s="194" t="s">
        <v>289</v>
      </c>
      <c r="H329" s="195">
        <v>3</v>
      </c>
      <c r="I329" s="196"/>
      <c r="J329" s="197">
        <f>ROUND(I329*H329,2)</f>
        <v>0</v>
      </c>
      <c r="K329" s="193" t="s">
        <v>21</v>
      </c>
      <c r="L329" s="60"/>
      <c r="M329" s="198" t="s">
        <v>21</v>
      </c>
      <c r="N329" s="199" t="s">
        <v>43</v>
      </c>
      <c r="O329" s="41"/>
      <c r="P329" s="200">
        <f>O329*H329</f>
        <v>0</v>
      </c>
      <c r="Q329" s="200">
        <v>2.2568899999999998</v>
      </c>
      <c r="R329" s="200">
        <f>Q329*H329</f>
        <v>6.7706699999999991</v>
      </c>
      <c r="S329" s="200">
        <v>0</v>
      </c>
      <c r="T329" s="201">
        <f>S329*H329</f>
        <v>0</v>
      </c>
      <c r="AR329" s="23" t="s">
        <v>166</v>
      </c>
      <c r="AT329" s="23" t="s">
        <v>162</v>
      </c>
      <c r="AU329" s="23" t="s">
        <v>82</v>
      </c>
      <c r="AY329" s="23" t="s">
        <v>160</v>
      </c>
      <c r="BE329" s="202">
        <f>IF(N329="základní",J329,0)</f>
        <v>0</v>
      </c>
      <c r="BF329" s="202">
        <f>IF(N329="snížená",J329,0)</f>
        <v>0</v>
      </c>
      <c r="BG329" s="202">
        <f>IF(N329="zákl. přenesená",J329,0)</f>
        <v>0</v>
      </c>
      <c r="BH329" s="202">
        <f>IF(N329="sníž. přenesená",J329,0)</f>
        <v>0</v>
      </c>
      <c r="BI329" s="202">
        <f>IF(N329="nulová",J329,0)</f>
        <v>0</v>
      </c>
      <c r="BJ329" s="23" t="s">
        <v>80</v>
      </c>
      <c r="BK329" s="202">
        <f>ROUND(I329*H329,2)</f>
        <v>0</v>
      </c>
      <c r="BL329" s="23" t="s">
        <v>166</v>
      </c>
      <c r="BM329" s="23" t="s">
        <v>1358</v>
      </c>
    </row>
    <row r="330" spans="2:65" s="1" customFormat="1" ht="27">
      <c r="B330" s="40"/>
      <c r="C330" s="62"/>
      <c r="D330" s="203" t="s">
        <v>167</v>
      </c>
      <c r="E330" s="62"/>
      <c r="F330" s="204" t="s">
        <v>1357</v>
      </c>
      <c r="G330" s="62"/>
      <c r="H330" s="62"/>
      <c r="I330" s="162"/>
      <c r="J330" s="62"/>
      <c r="K330" s="62"/>
      <c r="L330" s="60"/>
      <c r="M330" s="205"/>
      <c r="N330" s="41"/>
      <c r="O330" s="41"/>
      <c r="P330" s="41"/>
      <c r="Q330" s="41"/>
      <c r="R330" s="41"/>
      <c r="S330" s="41"/>
      <c r="T330" s="77"/>
      <c r="AT330" s="23" t="s">
        <v>167</v>
      </c>
      <c r="AU330" s="23" t="s">
        <v>82</v>
      </c>
    </row>
    <row r="331" spans="2:65" s="1" customFormat="1" ht="27">
      <c r="B331" s="40"/>
      <c r="C331" s="62"/>
      <c r="D331" s="203" t="s">
        <v>686</v>
      </c>
      <c r="E331" s="62"/>
      <c r="F331" s="242" t="s">
        <v>1354</v>
      </c>
      <c r="G331" s="62"/>
      <c r="H331" s="62"/>
      <c r="I331" s="162"/>
      <c r="J331" s="62"/>
      <c r="K331" s="62"/>
      <c r="L331" s="60"/>
      <c r="M331" s="205"/>
      <c r="N331" s="41"/>
      <c r="O331" s="41"/>
      <c r="P331" s="41"/>
      <c r="Q331" s="41"/>
      <c r="R331" s="41"/>
      <c r="S331" s="41"/>
      <c r="T331" s="77"/>
      <c r="AT331" s="23" t="s">
        <v>686</v>
      </c>
      <c r="AU331" s="23" t="s">
        <v>82</v>
      </c>
    </row>
    <row r="332" spans="2:65" s="11" customFormat="1" ht="13.5">
      <c r="B332" s="206"/>
      <c r="C332" s="207"/>
      <c r="D332" s="203" t="s">
        <v>177</v>
      </c>
      <c r="E332" s="208" t="s">
        <v>21</v>
      </c>
      <c r="F332" s="209" t="s">
        <v>1359</v>
      </c>
      <c r="G332" s="207"/>
      <c r="H332" s="210">
        <v>3</v>
      </c>
      <c r="I332" s="211"/>
      <c r="J332" s="207"/>
      <c r="K332" s="207"/>
      <c r="L332" s="212"/>
      <c r="M332" s="213"/>
      <c r="N332" s="214"/>
      <c r="O332" s="214"/>
      <c r="P332" s="214"/>
      <c r="Q332" s="214"/>
      <c r="R332" s="214"/>
      <c r="S332" s="214"/>
      <c r="T332" s="215"/>
      <c r="AT332" s="216" t="s">
        <v>177</v>
      </c>
      <c r="AU332" s="216" t="s">
        <v>82</v>
      </c>
      <c r="AV332" s="11" t="s">
        <v>82</v>
      </c>
      <c r="AW332" s="11" t="s">
        <v>35</v>
      </c>
      <c r="AX332" s="11" t="s">
        <v>72</v>
      </c>
      <c r="AY332" s="216" t="s">
        <v>160</v>
      </c>
    </row>
    <row r="333" spans="2:65" s="12" customFormat="1" ht="13.5">
      <c r="B333" s="217"/>
      <c r="C333" s="218"/>
      <c r="D333" s="203" t="s">
        <v>177</v>
      </c>
      <c r="E333" s="219" t="s">
        <v>21</v>
      </c>
      <c r="F333" s="220" t="s">
        <v>179</v>
      </c>
      <c r="G333" s="218"/>
      <c r="H333" s="221">
        <v>3</v>
      </c>
      <c r="I333" s="222"/>
      <c r="J333" s="218"/>
      <c r="K333" s="218"/>
      <c r="L333" s="223"/>
      <c r="M333" s="224"/>
      <c r="N333" s="225"/>
      <c r="O333" s="225"/>
      <c r="P333" s="225"/>
      <c r="Q333" s="225"/>
      <c r="R333" s="225"/>
      <c r="S333" s="225"/>
      <c r="T333" s="226"/>
      <c r="AT333" s="227" t="s">
        <v>177</v>
      </c>
      <c r="AU333" s="227" t="s">
        <v>82</v>
      </c>
      <c r="AV333" s="12" t="s">
        <v>166</v>
      </c>
      <c r="AW333" s="12" t="s">
        <v>35</v>
      </c>
      <c r="AX333" s="12" t="s">
        <v>80</v>
      </c>
      <c r="AY333" s="227" t="s">
        <v>160</v>
      </c>
    </row>
    <row r="334" spans="2:65" s="1" customFormat="1" ht="25.5" customHeight="1">
      <c r="B334" s="40"/>
      <c r="C334" s="191" t="s">
        <v>616</v>
      </c>
      <c r="D334" s="191" t="s">
        <v>162</v>
      </c>
      <c r="E334" s="192" t="s">
        <v>1360</v>
      </c>
      <c r="F334" s="193" t="s">
        <v>1361</v>
      </c>
      <c r="G334" s="194" t="s">
        <v>289</v>
      </c>
      <c r="H334" s="195">
        <v>3</v>
      </c>
      <c r="I334" s="196"/>
      <c r="J334" s="197">
        <f>ROUND(I334*H334,2)</f>
        <v>0</v>
      </c>
      <c r="K334" s="193" t="s">
        <v>21</v>
      </c>
      <c r="L334" s="60"/>
      <c r="M334" s="198" t="s">
        <v>21</v>
      </c>
      <c r="N334" s="199" t="s">
        <v>43</v>
      </c>
      <c r="O334" s="41"/>
      <c r="P334" s="200">
        <f>O334*H334</f>
        <v>0</v>
      </c>
      <c r="Q334" s="200">
        <v>2.2568899999999998</v>
      </c>
      <c r="R334" s="200">
        <f>Q334*H334</f>
        <v>6.7706699999999991</v>
      </c>
      <c r="S334" s="200">
        <v>0</v>
      </c>
      <c r="T334" s="201">
        <f>S334*H334</f>
        <v>0</v>
      </c>
      <c r="AR334" s="23" t="s">
        <v>166</v>
      </c>
      <c r="AT334" s="23" t="s">
        <v>162</v>
      </c>
      <c r="AU334" s="23" t="s">
        <v>82</v>
      </c>
      <c r="AY334" s="23" t="s">
        <v>160</v>
      </c>
      <c r="BE334" s="202">
        <f>IF(N334="základní",J334,0)</f>
        <v>0</v>
      </c>
      <c r="BF334" s="202">
        <f>IF(N334="snížená",J334,0)</f>
        <v>0</v>
      </c>
      <c r="BG334" s="202">
        <f>IF(N334="zákl. přenesená",J334,0)</f>
        <v>0</v>
      </c>
      <c r="BH334" s="202">
        <f>IF(N334="sníž. přenesená",J334,0)</f>
        <v>0</v>
      </c>
      <c r="BI334" s="202">
        <f>IF(N334="nulová",J334,0)</f>
        <v>0</v>
      </c>
      <c r="BJ334" s="23" t="s">
        <v>80</v>
      </c>
      <c r="BK334" s="202">
        <f>ROUND(I334*H334,2)</f>
        <v>0</v>
      </c>
      <c r="BL334" s="23" t="s">
        <v>166</v>
      </c>
      <c r="BM334" s="23" t="s">
        <v>1362</v>
      </c>
    </row>
    <row r="335" spans="2:65" s="1" customFormat="1" ht="27">
      <c r="B335" s="40"/>
      <c r="C335" s="62"/>
      <c r="D335" s="203" t="s">
        <v>167</v>
      </c>
      <c r="E335" s="62"/>
      <c r="F335" s="204" t="s">
        <v>1361</v>
      </c>
      <c r="G335" s="62"/>
      <c r="H335" s="62"/>
      <c r="I335" s="162"/>
      <c r="J335" s="62"/>
      <c r="K335" s="62"/>
      <c r="L335" s="60"/>
      <c r="M335" s="205"/>
      <c r="N335" s="41"/>
      <c r="O335" s="41"/>
      <c r="P335" s="41"/>
      <c r="Q335" s="41"/>
      <c r="R335" s="41"/>
      <c r="S335" s="41"/>
      <c r="T335" s="77"/>
      <c r="AT335" s="23" t="s">
        <v>167</v>
      </c>
      <c r="AU335" s="23" t="s">
        <v>82</v>
      </c>
    </row>
    <row r="336" spans="2:65" s="1" customFormat="1" ht="27">
      <c r="B336" s="40"/>
      <c r="C336" s="62"/>
      <c r="D336" s="203" t="s">
        <v>686</v>
      </c>
      <c r="E336" s="62"/>
      <c r="F336" s="242" t="s">
        <v>1354</v>
      </c>
      <c r="G336" s="62"/>
      <c r="H336" s="62"/>
      <c r="I336" s="162"/>
      <c r="J336" s="62"/>
      <c r="K336" s="62"/>
      <c r="L336" s="60"/>
      <c r="M336" s="205"/>
      <c r="N336" s="41"/>
      <c r="O336" s="41"/>
      <c r="P336" s="41"/>
      <c r="Q336" s="41"/>
      <c r="R336" s="41"/>
      <c r="S336" s="41"/>
      <c r="T336" s="77"/>
      <c r="AT336" s="23" t="s">
        <v>686</v>
      </c>
      <c r="AU336" s="23" t="s">
        <v>82</v>
      </c>
    </row>
    <row r="337" spans="2:65" s="11" customFormat="1" ht="13.5">
      <c r="B337" s="206"/>
      <c r="C337" s="207"/>
      <c r="D337" s="203" t="s">
        <v>177</v>
      </c>
      <c r="E337" s="208" t="s">
        <v>21</v>
      </c>
      <c r="F337" s="209" t="s">
        <v>1363</v>
      </c>
      <c r="G337" s="207"/>
      <c r="H337" s="210">
        <v>3</v>
      </c>
      <c r="I337" s="211"/>
      <c r="J337" s="207"/>
      <c r="K337" s="207"/>
      <c r="L337" s="212"/>
      <c r="M337" s="213"/>
      <c r="N337" s="214"/>
      <c r="O337" s="214"/>
      <c r="P337" s="214"/>
      <c r="Q337" s="214"/>
      <c r="R337" s="214"/>
      <c r="S337" s="214"/>
      <c r="T337" s="215"/>
      <c r="AT337" s="216" t="s">
        <v>177</v>
      </c>
      <c r="AU337" s="216" t="s">
        <v>82</v>
      </c>
      <c r="AV337" s="11" t="s">
        <v>82</v>
      </c>
      <c r="AW337" s="11" t="s">
        <v>35</v>
      </c>
      <c r="AX337" s="11" t="s">
        <v>72</v>
      </c>
      <c r="AY337" s="216" t="s">
        <v>160</v>
      </c>
    </row>
    <row r="338" spans="2:65" s="12" customFormat="1" ht="13.5">
      <c r="B338" s="217"/>
      <c r="C338" s="218"/>
      <c r="D338" s="203" t="s">
        <v>177</v>
      </c>
      <c r="E338" s="219" t="s">
        <v>21</v>
      </c>
      <c r="F338" s="220" t="s">
        <v>179</v>
      </c>
      <c r="G338" s="218"/>
      <c r="H338" s="221">
        <v>3</v>
      </c>
      <c r="I338" s="222"/>
      <c r="J338" s="218"/>
      <c r="K338" s="218"/>
      <c r="L338" s="223"/>
      <c r="M338" s="224"/>
      <c r="N338" s="225"/>
      <c r="O338" s="225"/>
      <c r="P338" s="225"/>
      <c r="Q338" s="225"/>
      <c r="R338" s="225"/>
      <c r="S338" s="225"/>
      <c r="T338" s="226"/>
      <c r="AT338" s="227" t="s">
        <v>177</v>
      </c>
      <c r="AU338" s="227" t="s">
        <v>82</v>
      </c>
      <c r="AV338" s="12" t="s">
        <v>166</v>
      </c>
      <c r="AW338" s="12" t="s">
        <v>35</v>
      </c>
      <c r="AX338" s="12" t="s">
        <v>80</v>
      </c>
      <c r="AY338" s="227" t="s">
        <v>160</v>
      </c>
    </row>
    <row r="339" spans="2:65" s="1" customFormat="1" ht="25.5" customHeight="1">
      <c r="B339" s="40"/>
      <c r="C339" s="191" t="s">
        <v>290</v>
      </c>
      <c r="D339" s="191" t="s">
        <v>162</v>
      </c>
      <c r="E339" s="192" t="s">
        <v>697</v>
      </c>
      <c r="F339" s="193" t="s">
        <v>698</v>
      </c>
      <c r="G339" s="194" t="s">
        <v>289</v>
      </c>
      <c r="H339" s="195">
        <v>15</v>
      </c>
      <c r="I339" s="196"/>
      <c r="J339" s="197">
        <f>ROUND(I339*H339,2)</f>
        <v>0</v>
      </c>
      <c r="K339" s="193" t="s">
        <v>21</v>
      </c>
      <c r="L339" s="60"/>
      <c r="M339" s="198" t="s">
        <v>21</v>
      </c>
      <c r="N339" s="199" t="s">
        <v>43</v>
      </c>
      <c r="O339" s="41"/>
      <c r="P339" s="200">
        <f>O339*H339</f>
        <v>0</v>
      </c>
      <c r="Q339" s="200">
        <v>0.34089999999999998</v>
      </c>
      <c r="R339" s="200">
        <f>Q339*H339</f>
        <v>5.1135000000000002</v>
      </c>
      <c r="S339" s="200">
        <v>0</v>
      </c>
      <c r="T339" s="201">
        <f>S339*H339</f>
        <v>0</v>
      </c>
      <c r="AR339" s="23" t="s">
        <v>166</v>
      </c>
      <c r="AT339" s="23" t="s">
        <v>162</v>
      </c>
      <c r="AU339" s="23" t="s">
        <v>82</v>
      </c>
      <c r="AY339" s="23" t="s">
        <v>160</v>
      </c>
      <c r="BE339" s="202">
        <f>IF(N339="základní",J339,0)</f>
        <v>0</v>
      </c>
      <c r="BF339" s="202">
        <f>IF(N339="snížená",J339,0)</f>
        <v>0</v>
      </c>
      <c r="BG339" s="202">
        <f>IF(N339="zákl. přenesená",J339,0)</f>
        <v>0</v>
      </c>
      <c r="BH339" s="202">
        <f>IF(N339="sníž. přenesená",J339,0)</f>
        <v>0</v>
      </c>
      <c r="BI339" s="202">
        <f>IF(N339="nulová",J339,0)</f>
        <v>0</v>
      </c>
      <c r="BJ339" s="23" t="s">
        <v>80</v>
      </c>
      <c r="BK339" s="202">
        <f>ROUND(I339*H339,2)</f>
        <v>0</v>
      </c>
      <c r="BL339" s="23" t="s">
        <v>166</v>
      </c>
      <c r="BM339" s="23" t="s">
        <v>1364</v>
      </c>
    </row>
    <row r="340" spans="2:65" s="1" customFormat="1" ht="13.5">
      <c r="B340" s="40"/>
      <c r="C340" s="62"/>
      <c r="D340" s="203" t="s">
        <v>167</v>
      </c>
      <c r="E340" s="62"/>
      <c r="F340" s="204" t="s">
        <v>698</v>
      </c>
      <c r="G340" s="62"/>
      <c r="H340" s="62"/>
      <c r="I340" s="162"/>
      <c r="J340" s="62"/>
      <c r="K340" s="62"/>
      <c r="L340" s="60"/>
      <c r="M340" s="205"/>
      <c r="N340" s="41"/>
      <c r="O340" s="41"/>
      <c r="P340" s="41"/>
      <c r="Q340" s="41"/>
      <c r="R340" s="41"/>
      <c r="S340" s="41"/>
      <c r="T340" s="77"/>
      <c r="AT340" s="23" t="s">
        <v>167</v>
      </c>
      <c r="AU340" s="23" t="s">
        <v>82</v>
      </c>
    </row>
    <row r="341" spans="2:65" s="11" customFormat="1" ht="13.5">
      <c r="B341" s="206"/>
      <c r="C341" s="207"/>
      <c r="D341" s="203" t="s">
        <v>177</v>
      </c>
      <c r="E341" s="208" t="s">
        <v>21</v>
      </c>
      <c r="F341" s="209" t="s">
        <v>1365</v>
      </c>
      <c r="G341" s="207"/>
      <c r="H341" s="210">
        <v>15</v>
      </c>
      <c r="I341" s="211"/>
      <c r="J341" s="207"/>
      <c r="K341" s="207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177</v>
      </c>
      <c r="AU341" s="216" t="s">
        <v>82</v>
      </c>
      <c r="AV341" s="11" t="s">
        <v>82</v>
      </c>
      <c r="AW341" s="11" t="s">
        <v>35</v>
      </c>
      <c r="AX341" s="11" t="s">
        <v>72</v>
      </c>
      <c r="AY341" s="216" t="s">
        <v>160</v>
      </c>
    </row>
    <row r="342" spans="2:65" s="12" customFormat="1" ht="13.5">
      <c r="B342" s="217"/>
      <c r="C342" s="218"/>
      <c r="D342" s="203" t="s">
        <v>177</v>
      </c>
      <c r="E342" s="219" t="s">
        <v>21</v>
      </c>
      <c r="F342" s="220" t="s">
        <v>179</v>
      </c>
      <c r="G342" s="218"/>
      <c r="H342" s="221">
        <v>15</v>
      </c>
      <c r="I342" s="222"/>
      <c r="J342" s="218"/>
      <c r="K342" s="218"/>
      <c r="L342" s="223"/>
      <c r="M342" s="224"/>
      <c r="N342" s="225"/>
      <c r="O342" s="225"/>
      <c r="P342" s="225"/>
      <c r="Q342" s="225"/>
      <c r="R342" s="225"/>
      <c r="S342" s="225"/>
      <c r="T342" s="226"/>
      <c r="AT342" s="227" t="s">
        <v>177</v>
      </c>
      <c r="AU342" s="227" t="s">
        <v>82</v>
      </c>
      <c r="AV342" s="12" t="s">
        <v>166</v>
      </c>
      <c r="AW342" s="12" t="s">
        <v>35</v>
      </c>
      <c r="AX342" s="12" t="s">
        <v>80</v>
      </c>
      <c r="AY342" s="227" t="s">
        <v>160</v>
      </c>
    </row>
    <row r="343" spans="2:65" s="1" customFormat="1" ht="25.5" customHeight="1">
      <c r="B343" s="40"/>
      <c r="C343" s="228" t="s">
        <v>620</v>
      </c>
      <c r="D343" s="228" t="s">
        <v>232</v>
      </c>
      <c r="E343" s="229" t="s">
        <v>700</v>
      </c>
      <c r="F343" s="230" t="s">
        <v>701</v>
      </c>
      <c r="G343" s="231" t="s">
        <v>289</v>
      </c>
      <c r="H343" s="232">
        <v>15</v>
      </c>
      <c r="I343" s="233"/>
      <c r="J343" s="234">
        <f>ROUND(I343*H343,2)</f>
        <v>0</v>
      </c>
      <c r="K343" s="230" t="s">
        <v>21</v>
      </c>
      <c r="L343" s="235"/>
      <c r="M343" s="236" t="s">
        <v>21</v>
      </c>
      <c r="N343" s="237" t="s">
        <v>43</v>
      </c>
      <c r="O343" s="41"/>
      <c r="P343" s="200">
        <f>O343*H343</f>
        <v>0</v>
      </c>
      <c r="Q343" s="200">
        <v>2.7E-2</v>
      </c>
      <c r="R343" s="200">
        <f>Q343*H343</f>
        <v>0.40499999999999997</v>
      </c>
      <c r="S343" s="200">
        <v>0</v>
      </c>
      <c r="T343" s="201">
        <f>S343*H343</f>
        <v>0</v>
      </c>
      <c r="AR343" s="23" t="s">
        <v>176</v>
      </c>
      <c r="AT343" s="23" t="s">
        <v>232</v>
      </c>
      <c r="AU343" s="23" t="s">
        <v>82</v>
      </c>
      <c r="AY343" s="23" t="s">
        <v>160</v>
      </c>
      <c r="BE343" s="202">
        <f>IF(N343="základní",J343,0)</f>
        <v>0</v>
      </c>
      <c r="BF343" s="202">
        <f>IF(N343="snížená",J343,0)</f>
        <v>0</v>
      </c>
      <c r="BG343" s="202">
        <f>IF(N343="zákl. přenesená",J343,0)</f>
        <v>0</v>
      </c>
      <c r="BH343" s="202">
        <f>IF(N343="sníž. přenesená",J343,0)</f>
        <v>0</v>
      </c>
      <c r="BI343" s="202">
        <f>IF(N343="nulová",J343,0)</f>
        <v>0</v>
      </c>
      <c r="BJ343" s="23" t="s">
        <v>80</v>
      </c>
      <c r="BK343" s="202">
        <f>ROUND(I343*H343,2)</f>
        <v>0</v>
      </c>
      <c r="BL343" s="23" t="s">
        <v>166</v>
      </c>
      <c r="BM343" s="23" t="s">
        <v>1366</v>
      </c>
    </row>
    <row r="344" spans="2:65" s="1" customFormat="1" ht="13.5">
      <c r="B344" s="40"/>
      <c r="C344" s="62"/>
      <c r="D344" s="203" t="s">
        <v>167</v>
      </c>
      <c r="E344" s="62"/>
      <c r="F344" s="204" t="s">
        <v>701</v>
      </c>
      <c r="G344" s="62"/>
      <c r="H344" s="62"/>
      <c r="I344" s="162"/>
      <c r="J344" s="62"/>
      <c r="K344" s="62"/>
      <c r="L344" s="60"/>
      <c r="M344" s="205"/>
      <c r="N344" s="41"/>
      <c r="O344" s="41"/>
      <c r="P344" s="41"/>
      <c r="Q344" s="41"/>
      <c r="R344" s="41"/>
      <c r="S344" s="41"/>
      <c r="T344" s="77"/>
      <c r="AT344" s="23" t="s">
        <v>167</v>
      </c>
      <c r="AU344" s="23" t="s">
        <v>82</v>
      </c>
    </row>
    <row r="345" spans="2:65" s="1" customFormat="1" ht="25.5" customHeight="1">
      <c r="B345" s="40"/>
      <c r="C345" s="228" t="s">
        <v>295</v>
      </c>
      <c r="D345" s="228" t="s">
        <v>232</v>
      </c>
      <c r="E345" s="229" t="s">
        <v>704</v>
      </c>
      <c r="F345" s="230" t="s">
        <v>705</v>
      </c>
      <c r="G345" s="231" t="s">
        <v>289</v>
      </c>
      <c r="H345" s="232">
        <v>15</v>
      </c>
      <c r="I345" s="233"/>
      <c r="J345" s="234">
        <f>ROUND(I345*H345,2)</f>
        <v>0</v>
      </c>
      <c r="K345" s="230" t="s">
        <v>21</v>
      </c>
      <c r="L345" s="235"/>
      <c r="M345" s="236" t="s">
        <v>21</v>
      </c>
      <c r="N345" s="237" t="s">
        <v>43</v>
      </c>
      <c r="O345" s="41"/>
      <c r="P345" s="200">
        <f>O345*H345</f>
        <v>0</v>
      </c>
      <c r="Q345" s="200">
        <v>9.7000000000000003E-2</v>
      </c>
      <c r="R345" s="200">
        <f>Q345*H345</f>
        <v>1.4550000000000001</v>
      </c>
      <c r="S345" s="200">
        <v>0</v>
      </c>
      <c r="T345" s="201">
        <f>S345*H345</f>
        <v>0</v>
      </c>
      <c r="AR345" s="23" t="s">
        <v>176</v>
      </c>
      <c r="AT345" s="23" t="s">
        <v>232</v>
      </c>
      <c r="AU345" s="23" t="s">
        <v>82</v>
      </c>
      <c r="AY345" s="23" t="s">
        <v>160</v>
      </c>
      <c r="BE345" s="202">
        <f>IF(N345="základní",J345,0)</f>
        <v>0</v>
      </c>
      <c r="BF345" s="202">
        <f>IF(N345="snížená",J345,0)</f>
        <v>0</v>
      </c>
      <c r="BG345" s="202">
        <f>IF(N345="zákl. přenesená",J345,0)</f>
        <v>0</v>
      </c>
      <c r="BH345" s="202">
        <f>IF(N345="sníž. přenesená",J345,0)</f>
        <v>0</v>
      </c>
      <c r="BI345" s="202">
        <f>IF(N345="nulová",J345,0)</f>
        <v>0</v>
      </c>
      <c r="BJ345" s="23" t="s">
        <v>80</v>
      </c>
      <c r="BK345" s="202">
        <f>ROUND(I345*H345,2)</f>
        <v>0</v>
      </c>
      <c r="BL345" s="23" t="s">
        <v>166</v>
      </c>
      <c r="BM345" s="23" t="s">
        <v>1367</v>
      </c>
    </row>
    <row r="346" spans="2:65" s="1" customFormat="1" ht="13.5">
      <c r="B346" s="40"/>
      <c r="C346" s="62"/>
      <c r="D346" s="203" t="s">
        <v>167</v>
      </c>
      <c r="E346" s="62"/>
      <c r="F346" s="204" t="s">
        <v>705</v>
      </c>
      <c r="G346" s="62"/>
      <c r="H346" s="62"/>
      <c r="I346" s="162"/>
      <c r="J346" s="62"/>
      <c r="K346" s="62"/>
      <c r="L346" s="60"/>
      <c r="M346" s="205"/>
      <c r="N346" s="41"/>
      <c r="O346" s="41"/>
      <c r="P346" s="41"/>
      <c r="Q346" s="41"/>
      <c r="R346" s="41"/>
      <c r="S346" s="41"/>
      <c r="T346" s="77"/>
      <c r="AT346" s="23" t="s">
        <v>167</v>
      </c>
      <c r="AU346" s="23" t="s">
        <v>82</v>
      </c>
    </row>
    <row r="347" spans="2:65" s="1" customFormat="1" ht="25.5" customHeight="1">
      <c r="B347" s="40"/>
      <c r="C347" s="228" t="s">
        <v>629</v>
      </c>
      <c r="D347" s="228" t="s">
        <v>232</v>
      </c>
      <c r="E347" s="229" t="s">
        <v>707</v>
      </c>
      <c r="F347" s="230" t="s">
        <v>708</v>
      </c>
      <c r="G347" s="231" t="s">
        <v>289</v>
      </c>
      <c r="H347" s="232">
        <v>8</v>
      </c>
      <c r="I347" s="233"/>
      <c r="J347" s="234">
        <f>ROUND(I347*H347,2)</f>
        <v>0</v>
      </c>
      <c r="K347" s="230" t="s">
        <v>21</v>
      </c>
      <c r="L347" s="235"/>
      <c r="M347" s="236" t="s">
        <v>21</v>
      </c>
      <c r="N347" s="237" t="s">
        <v>43</v>
      </c>
      <c r="O347" s="41"/>
      <c r="P347" s="200">
        <f>O347*H347</f>
        <v>0</v>
      </c>
      <c r="Q347" s="200">
        <v>5.7000000000000002E-2</v>
      </c>
      <c r="R347" s="200">
        <f>Q347*H347</f>
        <v>0.45600000000000002</v>
      </c>
      <c r="S347" s="200">
        <v>0</v>
      </c>
      <c r="T347" s="201">
        <f>S347*H347</f>
        <v>0</v>
      </c>
      <c r="AR347" s="23" t="s">
        <v>176</v>
      </c>
      <c r="AT347" s="23" t="s">
        <v>232</v>
      </c>
      <c r="AU347" s="23" t="s">
        <v>82</v>
      </c>
      <c r="AY347" s="23" t="s">
        <v>160</v>
      </c>
      <c r="BE347" s="202">
        <f>IF(N347="základní",J347,0)</f>
        <v>0</v>
      </c>
      <c r="BF347" s="202">
        <f>IF(N347="snížená",J347,0)</f>
        <v>0</v>
      </c>
      <c r="BG347" s="202">
        <f>IF(N347="zákl. přenesená",J347,0)</f>
        <v>0</v>
      </c>
      <c r="BH347" s="202">
        <f>IF(N347="sníž. přenesená",J347,0)</f>
        <v>0</v>
      </c>
      <c r="BI347" s="202">
        <f>IF(N347="nulová",J347,0)</f>
        <v>0</v>
      </c>
      <c r="BJ347" s="23" t="s">
        <v>80</v>
      </c>
      <c r="BK347" s="202">
        <f>ROUND(I347*H347,2)</f>
        <v>0</v>
      </c>
      <c r="BL347" s="23" t="s">
        <v>166</v>
      </c>
      <c r="BM347" s="23" t="s">
        <v>1368</v>
      </c>
    </row>
    <row r="348" spans="2:65" s="1" customFormat="1" ht="13.5">
      <c r="B348" s="40"/>
      <c r="C348" s="62"/>
      <c r="D348" s="203" t="s">
        <v>167</v>
      </c>
      <c r="E348" s="62"/>
      <c r="F348" s="204" t="s">
        <v>708</v>
      </c>
      <c r="G348" s="62"/>
      <c r="H348" s="62"/>
      <c r="I348" s="162"/>
      <c r="J348" s="62"/>
      <c r="K348" s="62"/>
      <c r="L348" s="60"/>
      <c r="M348" s="205"/>
      <c r="N348" s="41"/>
      <c r="O348" s="41"/>
      <c r="P348" s="41"/>
      <c r="Q348" s="41"/>
      <c r="R348" s="41"/>
      <c r="S348" s="41"/>
      <c r="T348" s="77"/>
      <c r="AT348" s="23" t="s">
        <v>167</v>
      </c>
      <c r="AU348" s="23" t="s">
        <v>82</v>
      </c>
    </row>
    <row r="349" spans="2:65" s="1" customFormat="1" ht="25.5" customHeight="1">
      <c r="B349" s="40"/>
      <c r="C349" s="228" t="s">
        <v>299</v>
      </c>
      <c r="D349" s="228" t="s">
        <v>232</v>
      </c>
      <c r="E349" s="229" t="s">
        <v>711</v>
      </c>
      <c r="F349" s="230" t="s">
        <v>712</v>
      </c>
      <c r="G349" s="231" t="s">
        <v>289</v>
      </c>
      <c r="H349" s="232">
        <v>15</v>
      </c>
      <c r="I349" s="233"/>
      <c r="J349" s="234">
        <f>ROUND(I349*H349,2)</f>
        <v>0</v>
      </c>
      <c r="K349" s="230" t="s">
        <v>21</v>
      </c>
      <c r="L349" s="235"/>
      <c r="M349" s="236" t="s">
        <v>21</v>
      </c>
      <c r="N349" s="237" t="s">
        <v>43</v>
      </c>
      <c r="O349" s="41"/>
      <c r="P349" s="200">
        <f>O349*H349</f>
        <v>0</v>
      </c>
      <c r="Q349" s="200">
        <v>5.8000000000000003E-2</v>
      </c>
      <c r="R349" s="200">
        <f>Q349*H349</f>
        <v>0.87</v>
      </c>
      <c r="S349" s="200">
        <v>0</v>
      </c>
      <c r="T349" s="201">
        <f>S349*H349</f>
        <v>0</v>
      </c>
      <c r="AR349" s="23" t="s">
        <v>176</v>
      </c>
      <c r="AT349" s="23" t="s">
        <v>232</v>
      </c>
      <c r="AU349" s="23" t="s">
        <v>82</v>
      </c>
      <c r="AY349" s="23" t="s">
        <v>160</v>
      </c>
      <c r="BE349" s="202">
        <f>IF(N349="základní",J349,0)</f>
        <v>0</v>
      </c>
      <c r="BF349" s="202">
        <f>IF(N349="snížená",J349,0)</f>
        <v>0</v>
      </c>
      <c r="BG349" s="202">
        <f>IF(N349="zákl. přenesená",J349,0)</f>
        <v>0</v>
      </c>
      <c r="BH349" s="202">
        <f>IF(N349="sníž. přenesená",J349,0)</f>
        <v>0</v>
      </c>
      <c r="BI349" s="202">
        <f>IF(N349="nulová",J349,0)</f>
        <v>0</v>
      </c>
      <c r="BJ349" s="23" t="s">
        <v>80</v>
      </c>
      <c r="BK349" s="202">
        <f>ROUND(I349*H349,2)</f>
        <v>0</v>
      </c>
      <c r="BL349" s="23" t="s">
        <v>166</v>
      </c>
      <c r="BM349" s="23" t="s">
        <v>1369</v>
      </c>
    </row>
    <row r="350" spans="2:65" s="1" customFormat="1" ht="13.5">
      <c r="B350" s="40"/>
      <c r="C350" s="62"/>
      <c r="D350" s="203" t="s">
        <v>167</v>
      </c>
      <c r="E350" s="62"/>
      <c r="F350" s="204" t="s">
        <v>712</v>
      </c>
      <c r="G350" s="62"/>
      <c r="H350" s="62"/>
      <c r="I350" s="162"/>
      <c r="J350" s="62"/>
      <c r="K350" s="62"/>
      <c r="L350" s="60"/>
      <c r="M350" s="205"/>
      <c r="N350" s="41"/>
      <c r="O350" s="41"/>
      <c r="P350" s="41"/>
      <c r="Q350" s="41"/>
      <c r="R350" s="41"/>
      <c r="S350" s="41"/>
      <c r="T350" s="77"/>
      <c r="AT350" s="23" t="s">
        <v>167</v>
      </c>
      <c r="AU350" s="23" t="s">
        <v>82</v>
      </c>
    </row>
    <row r="351" spans="2:65" s="1" customFormat="1" ht="16.5" customHeight="1">
      <c r="B351" s="40"/>
      <c r="C351" s="228" t="s">
        <v>639</v>
      </c>
      <c r="D351" s="228" t="s">
        <v>232</v>
      </c>
      <c r="E351" s="229" t="s">
        <v>714</v>
      </c>
      <c r="F351" s="230" t="s">
        <v>715</v>
      </c>
      <c r="G351" s="231" t="s">
        <v>289</v>
      </c>
      <c r="H351" s="232">
        <v>15</v>
      </c>
      <c r="I351" s="233"/>
      <c r="J351" s="234">
        <f>ROUND(I351*H351,2)</f>
        <v>0</v>
      </c>
      <c r="K351" s="230" t="s">
        <v>21</v>
      </c>
      <c r="L351" s="235"/>
      <c r="M351" s="236" t="s">
        <v>21</v>
      </c>
      <c r="N351" s="237" t="s">
        <v>43</v>
      </c>
      <c r="O351" s="41"/>
      <c r="P351" s="200">
        <f>O351*H351</f>
        <v>0</v>
      </c>
      <c r="Q351" s="200">
        <v>6.0000000000000001E-3</v>
      </c>
      <c r="R351" s="200">
        <f>Q351*H351</f>
        <v>0.09</v>
      </c>
      <c r="S351" s="200">
        <v>0</v>
      </c>
      <c r="T351" s="201">
        <f>S351*H351</f>
        <v>0</v>
      </c>
      <c r="AR351" s="23" t="s">
        <v>176</v>
      </c>
      <c r="AT351" s="23" t="s">
        <v>232</v>
      </c>
      <c r="AU351" s="23" t="s">
        <v>82</v>
      </c>
      <c r="AY351" s="23" t="s">
        <v>160</v>
      </c>
      <c r="BE351" s="202">
        <f>IF(N351="základní",J351,0)</f>
        <v>0</v>
      </c>
      <c r="BF351" s="202">
        <f>IF(N351="snížená",J351,0)</f>
        <v>0</v>
      </c>
      <c r="BG351" s="202">
        <f>IF(N351="zákl. přenesená",J351,0)</f>
        <v>0</v>
      </c>
      <c r="BH351" s="202">
        <f>IF(N351="sníž. přenesená",J351,0)</f>
        <v>0</v>
      </c>
      <c r="BI351" s="202">
        <f>IF(N351="nulová",J351,0)</f>
        <v>0</v>
      </c>
      <c r="BJ351" s="23" t="s">
        <v>80</v>
      </c>
      <c r="BK351" s="202">
        <f>ROUND(I351*H351,2)</f>
        <v>0</v>
      </c>
      <c r="BL351" s="23" t="s">
        <v>166</v>
      </c>
      <c r="BM351" s="23" t="s">
        <v>1370</v>
      </c>
    </row>
    <row r="352" spans="2:65" s="1" customFormat="1" ht="13.5">
      <c r="B352" s="40"/>
      <c r="C352" s="62"/>
      <c r="D352" s="203" t="s">
        <v>167</v>
      </c>
      <c r="E352" s="62"/>
      <c r="F352" s="204" t="s">
        <v>715</v>
      </c>
      <c r="G352" s="62"/>
      <c r="H352" s="62"/>
      <c r="I352" s="162"/>
      <c r="J352" s="62"/>
      <c r="K352" s="62"/>
      <c r="L352" s="60"/>
      <c r="M352" s="205"/>
      <c r="N352" s="41"/>
      <c r="O352" s="41"/>
      <c r="P352" s="41"/>
      <c r="Q352" s="41"/>
      <c r="R352" s="41"/>
      <c r="S352" s="41"/>
      <c r="T352" s="77"/>
      <c r="AT352" s="23" t="s">
        <v>167</v>
      </c>
      <c r="AU352" s="23" t="s">
        <v>82</v>
      </c>
    </row>
    <row r="353" spans="2:65" s="1" customFormat="1" ht="16.5" customHeight="1">
      <c r="B353" s="40"/>
      <c r="C353" s="228" t="s">
        <v>304</v>
      </c>
      <c r="D353" s="228" t="s">
        <v>232</v>
      </c>
      <c r="E353" s="229" t="s">
        <v>718</v>
      </c>
      <c r="F353" s="230" t="s">
        <v>719</v>
      </c>
      <c r="G353" s="231" t="s">
        <v>289</v>
      </c>
      <c r="H353" s="232">
        <v>15</v>
      </c>
      <c r="I353" s="233"/>
      <c r="J353" s="234">
        <f>ROUND(I353*H353,2)</f>
        <v>0</v>
      </c>
      <c r="K353" s="230" t="s">
        <v>21</v>
      </c>
      <c r="L353" s="235"/>
      <c r="M353" s="236" t="s">
        <v>21</v>
      </c>
      <c r="N353" s="237" t="s">
        <v>43</v>
      </c>
      <c r="O353" s="41"/>
      <c r="P353" s="200">
        <f>O353*H353</f>
        <v>0</v>
      </c>
      <c r="Q353" s="200">
        <v>0.06</v>
      </c>
      <c r="R353" s="200">
        <f>Q353*H353</f>
        <v>0.89999999999999991</v>
      </c>
      <c r="S353" s="200">
        <v>0</v>
      </c>
      <c r="T353" s="201">
        <f>S353*H353</f>
        <v>0</v>
      </c>
      <c r="AR353" s="23" t="s">
        <v>176</v>
      </c>
      <c r="AT353" s="23" t="s">
        <v>232</v>
      </c>
      <c r="AU353" s="23" t="s">
        <v>82</v>
      </c>
      <c r="AY353" s="23" t="s">
        <v>160</v>
      </c>
      <c r="BE353" s="202">
        <f>IF(N353="základní",J353,0)</f>
        <v>0</v>
      </c>
      <c r="BF353" s="202">
        <f>IF(N353="snížená",J353,0)</f>
        <v>0</v>
      </c>
      <c r="BG353" s="202">
        <f>IF(N353="zákl. přenesená",J353,0)</f>
        <v>0</v>
      </c>
      <c r="BH353" s="202">
        <f>IF(N353="sníž. přenesená",J353,0)</f>
        <v>0</v>
      </c>
      <c r="BI353" s="202">
        <f>IF(N353="nulová",J353,0)</f>
        <v>0</v>
      </c>
      <c r="BJ353" s="23" t="s">
        <v>80</v>
      </c>
      <c r="BK353" s="202">
        <f>ROUND(I353*H353,2)</f>
        <v>0</v>
      </c>
      <c r="BL353" s="23" t="s">
        <v>166</v>
      </c>
      <c r="BM353" s="23" t="s">
        <v>1371</v>
      </c>
    </row>
    <row r="354" spans="2:65" s="1" customFormat="1" ht="13.5">
      <c r="B354" s="40"/>
      <c r="C354" s="62"/>
      <c r="D354" s="203" t="s">
        <v>167</v>
      </c>
      <c r="E354" s="62"/>
      <c r="F354" s="204" t="s">
        <v>719</v>
      </c>
      <c r="G354" s="62"/>
      <c r="H354" s="62"/>
      <c r="I354" s="162"/>
      <c r="J354" s="62"/>
      <c r="K354" s="62"/>
      <c r="L354" s="60"/>
      <c r="M354" s="205"/>
      <c r="N354" s="41"/>
      <c r="O354" s="41"/>
      <c r="P354" s="41"/>
      <c r="Q354" s="41"/>
      <c r="R354" s="41"/>
      <c r="S354" s="41"/>
      <c r="T354" s="77"/>
      <c r="AT354" s="23" t="s">
        <v>167</v>
      </c>
      <c r="AU354" s="23" t="s">
        <v>82</v>
      </c>
    </row>
    <row r="355" spans="2:65" s="1" customFormat="1" ht="16.5" customHeight="1">
      <c r="B355" s="40"/>
      <c r="C355" s="228" t="s">
        <v>647</v>
      </c>
      <c r="D355" s="228" t="s">
        <v>232</v>
      </c>
      <c r="E355" s="229" t="s">
        <v>721</v>
      </c>
      <c r="F355" s="230" t="s">
        <v>722</v>
      </c>
      <c r="G355" s="231" t="s">
        <v>289</v>
      </c>
      <c r="H355" s="232">
        <v>15</v>
      </c>
      <c r="I355" s="233"/>
      <c r="J355" s="234">
        <f>ROUND(I355*H355,2)</f>
        <v>0</v>
      </c>
      <c r="K355" s="230" t="s">
        <v>21</v>
      </c>
      <c r="L355" s="235"/>
      <c r="M355" s="236" t="s">
        <v>21</v>
      </c>
      <c r="N355" s="237" t="s">
        <v>43</v>
      </c>
      <c r="O355" s="41"/>
      <c r="P355" s="200">
        <f>O355*H355</f>
        <v>0</v>
      </c>
      <c r="Q355" s="200">
        <v>5.8000000000000003E-2</v>
      </c>
      <c r="R355" s="200">
        <f>Q355*H355</f>
        <v>0.87</v>
      </c>
      <c r="S355" s="200">
        <v>0</v>
      </c>
      <c r="T355" s="201">
        <f>S355*H355</f>
        <v>0</v>
      </c>
      <c r="AR355" s="23" t="s">
        <v>176</v>
      </c>
      <c r="AT355" s="23" t="s">
        <v>232</v>
      </c>
      <c r="AU355" s="23" t="s">
        <v>82</v>
      </c>
      <c r="AY355" s="23" t="s">
        <v>160</v>
      </c>
      <c r="BE355" s="202">
        <f>IF(N355="základní",J355,0)</f>
        <v>0</v>
      </c>
      <c r="BF355" s="202">
        <f>IF(N355="snížená",J355,0)</f>
        <v>0</v>
      </c>
      <c r="BG355" s="202">
        <f>IF(N355="zákl. přenesená",J355,0)</f>
        <v>0</v>
      </c>
      <c r="BH355" s="202">
        <f>IF(N355="sníž. přenesená",J355,0)</f>
        <v>0</v>
      </c>
      <c r="BI355" s="202">
        <f>IF(N355="nulová",J355,0)</f>
        <v>0</v>
      </c>
      <c r="BJ355" s="23" t="s">
        <v>80</v>
      </c>
      <c r="BK355" s="202">
        <f>ROUND(I355*H355,2)</f>
        <v>0</v>
      </c>
      <c r="BL355" s="23" t="s">
        <v>166</v>
      </c>
      <c r="BM355" s="23" t="s">
        <v>1372</v>
      </c>
    </row>
    <row r="356" spans="2:65" s="1" customFormat="1" ht="13.5">
      <c r="B356" s="40"/>
      <c r="C356" s="62"/>
      <c r="D356" s="203" t="s">
        <v>167</v>
      </c>
      <c r="E356" s="62"/>
      <c r="F356" s="204" t="s">
        <v>722</v>
      </c>
      <c r="G356" s="62"/>
      <c r="H356" s="62"/>
      <c r="I356" s="162"/>
      <c r="J356" s="62"/>
      <c r="K356" s="62"/>
      <c r="L356" s="60"/>
      <c r="M356" s="205"/>
      <c r="N356" s="41"/>
      <c r="O356" s="41"/>
      <c r="P356" s="41"/>
      <c r="Q356" s="41"/>
      <c r="R356" s="41"/>
      <c r="S356" s="41"/>
      <c r="T356" s="77"/>
      <c r="AT356" s="23" t="s">
        <v>167</v>
      </c>
      <c r="AU356" s="23" t="s">
        <v>82</v>
      </c>
    </row>
    <row r="357" spans="2:65" s="1" customFormat="1" ht="16.5" customHeight="1">
      <c r="B357" s="40"/>
      <c r="C357" s="191" t="s">
        <v>308</v>
      </c>
      <c r="D357" s="191" t="s">
        <v>162</v>
      </c>
      <c r="E357" s="192" t="s">
        <v>1373</v>
      </c>
      <c r="F357" s="193" t="s">
        <v>1374</v>
      </c>
      <c r="G357" s="194" t="s">
        <v>289</v>
      </c>
      <c r="H357" s="195">
        <v>1</v>
      </c>
      <c r="I357" s="196"/>
      <c r="J357" s="197">
        <f>ROUND(I357*H357,2)</f>
        <v>0</v>
      </c>
      <c r="K357" s="193" t="s">
        <v>21</v>
      </c>
      <c r="L357" s="60"/>
      <c r="M357" s="198" t="s">
        <v>21</v>
      </c>
      <c r="N357" s="199" t="s">
        <v>43</v>
      </c>
      <c r="O357" s="41"/>
      <c r="P357" s="200">
        <f>O357*H357</f>
        <v>0</v>
      </c>
      <c r="Q357" s="200">
        <v>2.3409</v>
      </c>
      <c r="R357" s="200">
        <f>Q357*H357</f>
        <v>2.3409</v>
      </c>
      <c r="S357" s="200">
        <v>0</v>
      </c>
      <c r="T357" s="201">
        <f>S357*H357</f>
        <v>0</v>
      </c>
      <c r="AR357" s="23" t="s">
        <v>166</v>
      </c>
      <c r="AT357" s="23" t="s">
        <v>162</v>
      </c>
      <c r="AU357" s="23" t="s">
        <v>82</v>
      </c>
      <c r="AY357" s="23" t="s">
        <v>160</v>
      </c>
      <c r="BE357" s="202">
        <f>IF(N357="základní",J357,0)</f>
        <v>0</v>
      </c>
      <c r="BF357" s="202">
        <f>IF(N357="snížená",J357,0)</f>
        <v>0</v>
      </c>
      <c r="BG357" s="202">
        <f>IF(N357="zákl. přenesená",J357,0)</f>
        <v>0</v>
      </c>
      <c r="BH357" s="202">
        <f>IF(N357="sníž. přenesená",J357,0)</f>
        <v>0</v>
      </c>
      <c r="BI357" s="202">
        <f>IF(N357="nulová",J357,0)</f>
        <v>0</v>
      </c>
      <c r="BJ357" s="23" t="s">
        <v>80</v>
      </c>
      <c r="BK357" s="202">
        <f>ROUND(I357*H357,2)</f>
        <v>0</v>
      </c>
      <c r="BL357" s="23" t="s">
        <v>166</v>
      </c>
      <c r="BM357" s="23" t="s">
        <v>1375</v>
      </c>
    </row>
    <row r="358" spans="2:65" s="1" customFormat="1" ht="13.5">
      <c r="B358" s="40"/>
      <c r="C358" s="62"/>
      <c r="D358" s="203" t="s">
        <v>167</v>
      </c>
      <c r="E358" s="62"/>
      <c r="F358" s="204" t="s">
        <v>1374</v>
      </c>
      <c r="G358" s="62"/>
      <c r="H358" s="62"/>
      <c r="I358" s="162"/>
      <c r="J358" s="62"/>
      <c r="K358" s="62"/>
      <c r="L358" s="60"/>
      <c r="M358" s="205"/>
      <c r="N358" s="41"/>
      <c r="O358" s="41"/>
      <c r="P358" s="41"/>
      <c r="Q358" s="41"/>
      <c r="R358" s="41"/>
      <c r="S358" s="41"/>
      <c r="T358" s="77"/>
      <c r="AT358" s="23" t="s">
        <v>167</v>
      </c>
      <c r="AU358" s="23" t="s">
        <v>82</v>
      </c>
    </row>
    <row r="359" spans="2:65" s="1" customFormat="1" ht="27">
      <c r="B359" s="40"/>
      <c r="C359" s="62"/>
      <c r="D359" s="203" t="s">
        <v>686</v>
      </c>
      <c r="E359" s="62"/>
      <c r="F359" s="242" t="s">
        <v>1376</v>
      </c>
      <c r="G359" s="62"/>
      <c r="H359" s="62"/>
      <c r="I359" s="162"/>
      <c r="J359" s="62"/>
      <c r="K359" s="62"/>
      <c r="L359" s="60"/>
      <c r="M359" s="205"/>
      <c r="N359" s="41"/>
      <c r="O359" s="41"/>
      <c r="P359" s="41"/>
      <c r="Q359" s="41"/>
      <c r="R359" s="41"/>
      <c r="S359" s="41"/>
      <c r="T359" s="77"/>
      <c r="AT359" s="23" t="s">
        <v>686</v>
      </c>
      <c r="AU359" s="23" t="s">
        <v>82</v>
      </c>
    </row>
    <row r="360" spans="2:65" s="11" customFormat="1" ht="13.5">
      <c r="B360" s="206"/>
      <c r="C360" s="207"/>
      <c r="D360" s="203" t="s">
        <v>177</v>
      </c>
      <c r="E360" s="208" t="s">
        <v>21</v>
      </c>
      <c r="F360" s="209" t="s">
        <v>1377</v>
      </c>
      <c r="G360" s="207"/>
      <c r="H360" s="210">
        <v>1</v>
      </c>
      <c r="I360" s="211"/>
      <c r="J360" s="207"/>
      <c r="K360" s="207"/>
      <c r="L360" s="212"/>
      <c r="M360" s="213"/>
      <c r="N360" s="214"/>
      <c r="O360" s="214"/>
      <c r="P360" s="214"/>
      <c r="Q360" s="214"/>
      <c r="R360" s="214"/>
      <c r="S360" s="214"/>
      <c r="T360" s="215"/>
      <c r="AT360" s="216" t="s">
        <v>177</v>
      </c>
      <c r="AU360" s="216" t="s">
        <v>82</v>
      </c>
      <c r="AV360" s="11" t="s">
        <v>82</v>
      </c>
      <c r="AW360" s="11" t="s">
        <v>35</v>
      </c>
      <c r="AX360" s="11" t="s">
        <v>72</v>
      </c>
      <c r="AY360" s="216" t="s">
        <v>160</v>
      </c>
    </row>
    <row r="361" spans="2:65" s="12" customFormat="1" ht="13.5">
      <c r="B361" s="217"/>
      <c r="C361" s="218"/>
      <c r="D361" s="203" t="s">
        <v>177</v>
      </c>
      <c r="E361" s="219" t="s">
        <v>21</v>
      </c>
      <c r="F361" s="220" t="s">
        <v>179</v>
      </c>
      <c r="G361" s="218"/>
      <c r="H361" s="221">
        <v>1</v>
      </c>
      <c r="I361" s="222"/>
      <c r="J361" s="218"/>
      <c r="K361" s="218"/>
      <c r="L361" s="223"/>
      <c r="M361" s="224"/>
      <c r="N361" s="225"/>
      <c r="O361" s="225"/>
      <c r="P361" s="225"/>
      <c r="Q361" s="225"/>
      <c r="R361" s="225"/>
      <c r="S361" s="225"/>
      <c r="T361" s="226"/>
      <c r="AT361" s="227" t="s">
        <v>177</v>
      </c>
      <c r="AU361" s="227" t="s">
        <v>82</v>
      </c>
      <c r="AV361" s="12" t="s">
        <v>166</v>
      </c>
      <c r="AW361" s="12" t="s">
        <v>35</v>
      </c>
      <c r="AX361" s="12" t="s">
        <v>80</v>
      </c>
      <c r="AY361" s="227" t="s">
        <v>160</v>
      </c>
    </row>
    <row r="362" spans="2:65" s="1" customFormat="1" ht="16.5" customHeight="1">
      <c r="B362" s="40"/>
      <c r="C362" s="191" t="s">
        <v>657</v>
      </c>
      <c r="D362" s="191" t="s">
        <v>162</v>
      </c>
      <c r="E362" s="192" t="s">
        <v>1378</v>
      </c>
      <c r="F362" s="193" t="s">
        <v>1379</v>
      </c>
      <c r="G362" s="194" t="s">
        <v>1380</v>
      </c>
      <c r="H362" s="195">
        <v>1</v>
      </c>
      <c r="I362" s="196"/>
      <c r="J362" s="197">
        <f>ROUND(I362*H362,2)</f>
        <v>0</v>
      </c>
      <c r="K362" s="193" t="s">
        <v>21</v>
      </c>
      <c r="L362" s="60"/>
      <c r="M362" s="198" t="s">
        <v>21</v>
      </c>
      <c r="N362" s="199" t="s">
        <v>43</v>
      </c>
      <c r="O362" s="41"/>
      <c r="P362" s="200">
        <f>O362*H362</f>
        <v>0</v>
      </c>
      <c r="Q362" s="200">
        <v>16.196960000000001</v>
      </c>
      <c r="R362" s="200">
        <f>Q362*H362</f>
        <v>16.196960000000001</v>
      </c>
      <c r="S362" s="200">
        <v>0</v>
      </c>
      <c r="T362" s="201">
        <f>S362*H362</f>
        <v>0</v>
      </c>
      <c r="AR362" s="23" t="s">
        <v>166</v>
      </c>
      <c r="AT362" s="23" t="s">
        <v>162</v>
      </c>
      <c r="AU362" s="23" t="s">
        <v>82</v>
      </c>
      <c r="AY362" s="23" t="s">
        <v>160</v>
      </c>
      <c r="BE362" s="202">
        <f>IF(N362="základní",J362,0)</f>
        <v>0</v>
      </c>
      <c r="BF362" s="202">
        <f>IF(N362="snížená",J362,0)</f>
        <v>0</v>
      </c>
      <c r="BG362" s="202">
        <f>IF(N362="zákl. přenesená",J362,0)</f>
        <v>0</v>
      </c>
      <c r="BH362" s="202">
        <f>IF(N362="sníž. přenesená",J362,0)</f>
        <v>0</v>
      </c>
      <c r="BI362" s="202">
        <f>IF(N362="nulová",J362,0)</f>
        <v>0</v>
      </c>
      <c r="BJ362" s="23" t="s">
        <v>80</v>
      </c>
      <c r="BK362" s="202">
        <f>ROUND(I362*H362,2)</f>
        <v>0</v>
      </c>
      <c r="BL362" s="23" t="s">
        <v>166</v>
      </c>
      <c r="BM362" s="23" t="s">
        <v>1381</v>
      </c>
    </row>
    <row r="363" spans="2:65" s="1" customFormat="1" ht="13.5">
      <c r="B363" s="40"/>
      <c r="C363" s="62"/>
      <c r="D363" s="203" t="s">
        <v>167</v>
      </c>
      <c r="E363" s="62"/>
      <c r="F363" s="204" t="s">
        <v>1379</v>
      </c>
      <c r="G363" s="62"/>
      <c r="H363" s="62"/>
      <c r="I363" s="162"/>
      <c r="J363" s="62"/>
      <c r="K363" s="62"/>
      <c r="L363" s="60"/>
      <c r="M363" s="205"/>
      <c r="N363" s="41"/>
      <c r="O363" s="41"/>
      <c r="P363" s="41"/>
      <c r="Q363" s="41"/>
      <c r="R363" s="41"/>
      <c r="S363" s="41"/>
      <c r="T363" s="77"/>
      <c r="AT363" s="23" t="s">
        <v>167</v>
      </c>
      <c r="AU363" s="23" t="s">
        <v>82</v>
      </c>
    </row>
    <row r="364" spans="2:65" s="1" customFormat="1" ht="121.5">
      <c r="B364" s="40"/>
      <c r="C364" s="62"/>
      <c r="D364" s="203" t="s">
        <v>686</v>
      </c>
      <c r="E364" s="62"/>
      <c r="F364" s="242" t="s">
        <v>1382</v>
      </c>
      <c r="G364" s="62"/>
      <c r="H364" s="62"/>
      <c r="I364" s="162"/>
      <c r="J364" s="62"/>
      <c r="K364" s="62"/>
      <c r="L364" s="60"/>
      <c r="M364" s="205"/>
      <c r="N364" s="41"/>
      <c r="O364" s="41"/>
      <c r="P364" s="41"/>
      <c r="Q364" s="41"/>
      <c r="R364" s="41"/>
      <c r="S364" s="41"/>
      <c r="T364" s="77"/>
      <c r="AT364" s="23" t="s">
        <v>686</v>
      </c>
      <c r="AU364" s="23" t="s">
        <v>82</v>
      </c>
    </row>
    <row r="365" spans="2:65" s="1" customFormat="1" ht="16.5" customHeight="1">
      <c r="B365" s="40"/>
      <c r="C365" s="191" t="s">
        <v>312</v>
      </c>
      <c r="D365" s="191" t="s">
        <v>162</v>
      </c>
      <c r="E365" s="192" t="s">
        <v>1383</v>
      </c>
      <c r="F365" s="193" t="s">
        <v>1384</v>
      </c>
      <c r="G365" s="194" t="s">
        <v>186</v>
      </c>
      <c r="H365" s="195">
        <v>5</v>
      </c>
      <c r="I365" s="196"/>
      <c r="J365" s="197">
        <f>ROUND(I365*H365,2)</f>
        <v>0</v>
      </c>
      <c r="K365" s="193" t="s">
        <v>21</v>
      </c>
      <c r="L365" s="60"/>
      <c r="M365" s="198" t="s">
        <v>21</v>
      </c>
      <c r="N365" s="199" t="s">
        <v>43</v>
      </c>
      <c r="O365" s="41"/>
      <c r="P365" s="200">
        <f>O365*H365</f>
        <v>0</v>
      </c>
      <c r="Q365" s="200">
        <v>0</v>
      </c>
      <c r="R365" s="200">
        <f>Q365*H365</f>
        <v>0</v>
      </c>
      <c r="S365" s="200">
        <v>0</v>
      </c>
      <c r="T365" s="201">
        <f>S365*H365</f>
        <v>0</v>
      </c>
      <c r="AR365" s="23" t="s">
        <v>166</v>
      </c>
      <c r="AT365" s="23" t="s">
        <v>162</v>
      </c>
      <c r="AU365" s="23" t="s">
        <v>82</v>
      </c>
      <c r="AY365" s="23" t="s">
        <v>160</v>
      </c>
      <c r="BE365" s="202">
        <f>IF(N365="základní",J365,0)</f>
        <v>0</v>
      </c>
      <c r="BF365" s="202">
        <f>IF(N365="snížená",J365,0)</f>
        <v>0</v>
      </c>
      <c r="BG365" s="202">
        <f>IF(N365="zákl. přenesená",J365,0)</f>
        <v>0</v>
      </c>
      <c r="BH365" s="202">
        <f>IF(N365="sníž. přenesená",J365,0)</f>
        <v>0</v>
      </c>
      <c r="BI365" s="202">
        <f>IF(N365="nulová",J365,0)</f>
        <v>0</v>
      </c>
      <c r="BJ365" s="23" t="s">
        <v>80</v>
      </c>
      <c r="BK365" s="202">
        <f>ROUND(I365*H365,2)</f>
        <v>0</v>
      </c>
      <c r="BL365" s="23" t="s">
        <v>166</v>
      </c>
      <c r="BM365" s="23" t="s">
        <v>1385</v>
      </c>
    </row>
    <row r="366" spans="2:65" s="1" customFormat="1" ht="13.5">
      <c r="B366" s="40"/>
      <c r="C366" s="62"/>
      <c r="D366" s="203" t="s">
        <v>167</v>
      </c>
      <c r="E366" s="62"/>
      <c r="F366" s="204" t="s">
        <v>1384</v>
      </c>
      <c r="G366" s="62"/>
      <c r="H366" s="62"/>
      <c r="I366" s="162"/>
      <c r="J366" s="62"/>
      <c r="K366" s="62"/>
      <c r="L366" s="60"/>
      <c r="M366" s="205"/>
      <c r="N366" s="41"/>
      <c r="O366" s="41"/>
      <c r="P366" s="41"/>
      <c r="Q366" s="41"/>
      <c r="R366" s="41"/>
      <c r="S366" s="41"/>
      <c r="T366" s="77"/>
      <c r="AT366" s="23" t="s">
        <v>167</v>
      </c>
      <c r="AU366" s="23" t="s">
        <v>82</v>
      </c>
    </row>
    <row r="367" spans="2:65" s="1" customFormat="1" ht="27">
      <c r="B367" s="40"/>
      <c r="C367" s="62"/>
      <c r="D367" s="203" t="s">
        <v>686</v>
      </c>
      <c r="E367" s="62"/>
      <c r="F367" s="242" t="s">
        <v>1386</v>
      </c>
      <c r="G367" s="62"/>
      <c r="H367" s="62"/>
      <c r="I367" s="162"/>
      <c r="J367" s="62"/>
      <c r="K367" s="62"/>
      <c r="L367" s="60"/>
      <c r="M367" s="205"/>
      <c r="N367" s="41"/>
      <c r="O367" s="41"/>
      <c r="P367" s="41"/>
      <c r="Q367" s="41"/>
      <c r="R367" s="41"/>
      <c r="S367" s="41"/>
      <c r="T367" s="77"/>
      <c r="AT367" s="23" t="s">
        <v>686</v>
      </c>
      <c r="AU367" s="23" t="s">
        <v>82</v>
      </c>
    </row>
    <row r="368" spans="2:65" s="1" customFormat="1" ht="25.5" customHeight="1">
      <c r="B368" s="40"/>
      <c r="C368" s="191" t="s">
        <v>665</v>
      </c>
      <c r="D368" s="191" t="s">
        <v>162</v>
      </c>
      <c r="E368" s="192" t="s">
        <v>1387</v>
      </c>
      <c r="F368" s="193" t="s">
        <v>1388</v>
      </c>
      <c r="G368" s="194" t="s">
        <v>199</v>
      </c>
      <c r="H368" s="195">
        <v>37.67</v>
      </c>
      <c r="I368" s="196"/>
      <c r="J368" s="197">
        <f>ROUND(I368*H368,2)</f>
        <v>0</v>
      </c>
      <c r="K368" s="193" t="s">
        <v>21</v>
      </c>
      <c r="L368" s="60"/>
      <c r="M368" s="198" t="s">
        <v>21</v>
      </c>
      <c r="N368" s="199" t="s">
        <v>43</v>
      </c>
      <c r="O368" s="41"/>
      <c r="P368" s="200">
        <f>O368*H368</f>
        <v>0</v>
      </c>
      <c r="Q368" s="200">
        <v>0</v>
      </c>
      <c r="R368" s="200">
        <f>Q368*H368</f>
        <v>0</v>
      </c>
      <c r="S368" s="200">
        <v>0</v>
      </c>
      <c r="T368" s="201">
        <f>S368*H368</f>
        <v>0</v>
      </c>
      <c r="AR368" s="23" t="s">
        <v>166</v>
      </c>
      <c r="AT368" s="23" t="s">
        <v>162</v>
      </c>
      <c r="AU368" s="23" t="s">
        <v>82</v>
      </c>
      <c r="AY368" s="23" t="s">
        <v>160</v>
      </c>
      <c r="BE368" s="202">
        <f>IF(N368="základní",J368,0)</f>
        <v>0</v>
      </c>
      <c r="BF368" s="202">
        <f>IF(N368="snížená",J368,0)</f>
        <v>0</v>
      </c>
      <c r="BG368" s="202">
        <f>IF(N368="zákl. přenesená",J368,0)</f>
        <v>0</v>
      </c>
      <c r="BH368" s="202">
        <f>IF(N368="sníž. přenesená",J368,0)</f>
        <v>0</v>
      </c>
      <c r="BI368" s="202">
        <f>IF(N368="nulová",J368,0)</f>
        <v>0</v>
      </c>
      <c r="BJ368" s="23" t="s">
        <v>80</v>
      </c>
      <c r="BK368" s="202">
        <f>ROUND(I368*H368,2)</f>
        <v>0</v>
      </c>
      <c r="BL368" s="23" t="s">
        <v>166</v>
      </c>
      <c r="BM368" s="23" t="s">
        <v>1389</v>
      </c>
    </row>
    <row r="369" spans="2:65" s="1" customFormat="1" ht="13.5">
      <c r="B369" s="40"/>
      <c r="C369" s="62"/>
      <c r="D369" s="203" t="s">
        <v>167</v>
      </c>
      <c r="E369" s="62"/>
      <c r="F369" s="204" t="s">
        <v>1388</v>
      </c>
      <c r="G369" s="62"/>
      <c r="H369" s="62"/>
      <c r="I369" s="162"/>
      <c r="J369" s="62"/>
      <c r="K369" s="62"/>
      <c r="L369" s="60"/>
      <c r="M369" s="205"/>
      <c r="N369" s="41"/>
      <c r="O369" s="41"/>
      <c r="P369" s="41"/>
      <c r="Q369" s="41"/>
      <c r="R369" s="41"/>
      <c r="S369" s="41"/>
      <c r="T369" s="77"/>
      <c r="AT369" s="23" t="s">
        <v>167</v>
      </c>
      <c r="AU369" s="23" t="s">
        <v>82</v>
      </c>
    </row>
    <row r="370" spans="2:65" s="11" customFormat="1" ht="13.5">
      <c r="B370" s="206"/>
      <c r="C370" s="207"/>
      <c r="D370" s="203" t="s">
        <v>177</v>
      </c>
      <c r="E370" s="208" t="s">
        <v>21</v>
      </c>
      <c r="F370" s="209" t="s">
        <v>1390</v>
      </c>
      <c r="G370" s="207"/>
      <c r="H370" s="210">
        <v>37.67</v>
      </c>
      <c r="I370" s="211"/>
      <c r="J370" s="207"/>
      <c r="K370" s="207"/>
      <c r="L370" s="212"/>
      <c r="M370" s="213"/>
      <c r="N370" s="214"/>
      <c r="O370" s="214"/>
      <c r="P370" s="214"/>
      <c r="Q370" s="214"/>
      <c r="R370" s="214"/>
      <c r="S370" s="214"/>
      <c r="T370" s="215"/>
      <c r="AT370" s="216" t="s">
        <v>177</v>
      </c>
      <c r="AU370" s="216" t="s">
        <v>82</v>
      </c>
      <c r="AV370" s="11" t="s">
        <v>82</v>
      </c>
      <c r="AW370" s="11" t="s">
        <v>35</v>
      </c>
      <c r="AX370" s="11" t="s">
        <v>72</v>
      </c>
      <c r="AY370" s="216" t="s">
        <v>160</v>
      </c>
    </row>
    <row r="371" spans="2:65" s="12" customFormat="1" ht="13.5">
      <c r="B371" s="217"/>
      <c r="C371" s="218"/>
      <c r="D371" s="203" t="s">
        <v>177</v>
      </c>
      <c r="E371" s="219" t="s">
        <v>1149</v>
      </c>
      <c r="F371" s="220" t="s">
        <v>179</v>
      </c>
      <c r="G371" s="218"/>
      <c r="H371" s="221">
        <v>37.67</v>
      </c>
      <c r="I371" s="222"/>
      <c r="J371" s="218"/>
      <c r="K371" s="218"/>
      <c r="L371" s="223"/>
      <c r="M371" s="224"/>
      <c r="N371" s="225"/>
      <c r="O371" s="225"/>
      <c r="P371" s="225"/>
      <c r="Q371" s="225"/>
      <c r="R371" s="225"/>
      <c r="S371" s="225"/>
      <c r="T371" s="226"/>
      <c r="AT371" s="227" t="s">
        <v>177</v>
      </c>
      <c r="AU371" s="227" t="s">
        <v>82</v>
      </c>
      <c r="AV371" s="12" t="s">
        <v>166</v>
      </c>
      <c r="AW371" s="12" t="s">
        <v>35</v>
      </c>
      <c r="AX371" s="12" t="s">
        <v>80</v>
      </c>
      <c r="AY371" s="227" t="s">
        <v>160</v>
      </c>
    </row>
    <row r="372" spans="2:65" s="1" customFormat="1" ht="16.5" customHeight="1">
      <c r="B372" s="40"/>
      <c r="C372" s="191" t="s">
        <v>315</v>
      </c>
      <c r="D372" s="191" t="s">
        <v>162</v>
      </c>
      <c r="E372" s="192" t="s">
        <v>725</v>
      </c>
      <c r="F372" s="193" t="s">
        <v>726</v>
      </c>
      <c r="G372" s="194" t="s">
        <v>186</v>
      </c>
      <c r="H372" s="195">
        <v>66.25</v>
      </c>
      <c r="I372" s="196"/>
      <c r="J372" s="197">
        <f>ROUND(I372*H372,2)</f>
        <v>0</v>
      </c>
      <c r="K372" s="193" t="s">
        <v>21</v>
      </c>
      <c r="L372" s="60"/>
      <c r="M372" s="198" t="s">
        <v>21</v>
      </c>
      <c r="N372" s="199" t="s">
        <v>43</v>
      </c>
      <c r="O372" s="41"/>
      <c r="P372" s="200">
        <f>O372*H372</f>
        <v>0</v>
      </c>
      <c r="Q372" s="200">
        <v>6.9999999999999994E-5</v>
      </c>
      <c r="R372" s="200">
        <f>Q372*H372</f>
        <v>4.6374999999999993E-3</v>
      </c>
      <c r="S372" s="200">
        <v>0</v>
      </c>
      <c r="T372" s="201">
        <f>S372*H372</f>
        <v>0</v>
      </c>
      <c r="AR372" s="23" t="s">
        <v>166</v>
      </c>
      <c r="AT372" s="23" t="s">
        <v>162</v>
      </c>
      <c r="AU372" s="23" t="s">
        <v>82</v>
      </c>
      <c r="AY372" s="23" t="s">
        <v>160</v>
      </c>
      <c r="BE372" s="202">
        <f>IF(N372="základní",J372,0)</f>
        <v>0</v>
      </c>
      <c r="BF372" s="202">
        <f>IF(N372="snížená",J372,0)</f>
        <v>0</v>
      </c>
      <c r="BG372" s="202">
        <f>IF(N372="zákl. přenesená",J372,0)</f>
        <v>0</v>
      </c>
      <c r="BH372" s="202">
        <f>IF(N372="sníž. přenesená",J372,0)</f>
        <v>0</v>
      </c>
      <c r="BI372" s="202">
        <f>IF(N372="nulová",J372,0)</f>
        <v>0</v>
      </c>
      <c r="BJ372" s="23" t="s">
        <v>80</v>
      </c>
      <c r="BK372" s="202">
        <f>ROUND(I372*H372,2)</f>
        <v>0</v>
      </c>
      <c r="BL372" s="23" t="s">
        <v>166</v>
      </c>
      <c r="BM372" s="23" t="s">
        <v>1391</v>
      </c>
    </row>
    <row r="373" spans="2:65" s="1" customFormat="1" ht="13.5">
      <c r="B373" s="40"/>
      <c r="C373" s="62"/>
      <c r="D373" s="203" t="s">
        <v>167</v>
      </c>
      <c r="E373" s="62"/>
      <c r="F373" s="204" t="s">
        <v>726</v>
      </c>
      <c r="G373" s="62"/>
      <c r="H373" s="62"/>
      <c r="I373" s="162"/>
      <c r="J373" s="62"/>
      <c r="K373" s="62"/>
      <c r="L373" s="60"/>
      <c r="M373" s="205"/>
      <c r="N373" s="41"/>
      <c r="O373" s="41"/>
      <c r="P373" s="41"/>
      <c r="Q373" s="41"/>
      <c r="R373" s="41"/>
      <c r="S373" s="41"/>
      <c r="T373" s="77"/>
      <c r="AT373" s="23" t="s">
        <v>167</v>
      </c>
      <c r="AU373" s="23" t="s">
        <v>82</v>
      </c>
    </row>
    <row r="374" spans="2:65" s="11" customFormat="1" ht="13.5">
      <c r="B374" s="206"/>
      <c r="C374" s="207"/>
      <c r="D374" s="203" t="s">
        <v>177</v>
      </c>
      <c r="E374" s="208" t="s">
        <v>21</v>
      </c>
      <c r="F374" s="209" t="s">
        <v>1321</v>
      </c>
      <c r="G374" s="207"/>
      <c r="H374" s="210">
        <v>66.25</v>
      </c>
      <c r="I374" s="211"/>
      <c r="J374" s="207"/>
      <c r="K374" s="207"/>
      <c r="L374" s="212"/>
      <c r="M374" s="213"/>
      <c r="N374" s="214"/>
      <c r="O374" s="214"/>
      <c r="P374" s="214"/>
      <c r="Q374" s="214"/>
      <c r="R374" s="214"/>
      <c r="S374" s="214"/>
      <c r="T374" s="215"/>
      <c r="AT374" s="216" t="s">
        <v>177</v>
      </c>
      <c r="AU374" s="216" t="s">
        <v>82</v>
      </c>
      <c r="AV374" s="11" t="s">
        <v>82</v>
      </c>
      <c r="AW374" s="11" t="s">
        <v>35</v>
      </c>
      <c r="AX374" s="11" t="s">
        <v>72</v>
      </c>
      <c r="AY374" s="216" t="s">
        <v>160</v>
      </c>
    </row>
    <row r="375" spans="2:65" s="12" customFormat="1" ht="13.5">
      <c r="B375" s="217"/>
      <c r="C375" s="218"/>
      <c r="D375" s="203" t="s">
        <v>177</v>
      </c>
      <c r="E375" s="219" t="s">
        <v>21</v>
      </c>
      <c r="F375" s="220" t="s">
        <v>179</v>
      </c>
      <c r="G375" s="218"/>
      <c r="H375" s="221">
        <v>66.25</v>
      </c>
      <c r="I375" s="222"/>
      <c r="J375" s="218"/>
      <c r="K375" s="218"/>
      <c r="L375" s="223"/>
      <c r="M375" s="224"/>
      <c r="N375" s="225"/>
      <c r="O375" s="225"/>
      <c r="P375" s="225"/>
      <c r="Q375" s="225"/>
      <c r="R375" s="225"/>
      <c r="S375" s="225"/>
      <c r="T375" s="226"/>
      <c r="AT375" s="227" t="s">
        <v>177</v>
      </c>
      <c r="AU375" s="227" t="s">
        <v>82</v>
      </c>
      <c r="AV375" s="12" t="s">
        <v>166</v>
      </c>
      <c r="AW375" s="12" t="s">
        <v>35</v>
      </c>
      <c r="AX375" s="12" t="s">
        <v>80</v>
      </c>
      <c r="AY375" s="227" t="s">
        <v>160</v>
      </c>
    </row>
    <row r="376" spans="2:65" s="1" customFormat="1" ht="16.5" customHeight="1">
      <c r="B376" s="40"/>
      <c r="C376" s="191" t="s">
        <v>672</v>
      </c>
      <c r="D376" s="191" t="s">
        <v>162</v>
      </c>
      <c r="E376" s="192" t="s">
        <v>1392</v>
      </c>
      <c r="F376" s="193" t="s">
        <v>1393</v>
      </c>
      <c r="G376" s="194" t="s">
        <v>186</v>
      </c>
      <c r="H376" s="195">
        <v>259.3</v>
      </c>
      <c r="I376" s="196"/>
      <c r="J376" s="197">
        <f>ROUND(I376*H376,2)</f>
        <v>0</v>
      </c>
      <c r="K376" s="193" t="s">
        <v>21</v>
      </c>
      <c r="L376" s="60"/>
      <c r="M376" s="198" t="s">
        <v>21</v>
      </c>
      <c r="N376" s="199" t="s">
        <v>43</v>
      </c>
      <c r="O376" s="41"/>
      <c r="P376" s="200">
        <f>O376*H376</f>
        <v>0</v>
      </c>
      <c r="Q376" s="200">
        <v>1.2999999999999999E-4</v>
      </c>
      <c r="R376" s="200">
        <f>Q376*H376</f>
        <v>3.3708999999999996E-2</v>
      </c>
      <c r="S376" s="200">
        <v>0</v>
      </c>
      <c r="T376" s="201">
        <f>S376*H376</f>
        <v>0</v>
      </c>
      <c r="AR376" s="23" t="s">
        <v>166</v>
      </c>
      <c r="AT376" s="23" t="s">
        <v>162</v>
      </c>
      <c r="AU376" s="23" t="s">
        <v>82</v>
      </c>
      <c r="AY376" s="23" t="s">
        <v>160</v>
      </c>
      <c r="BE376" s="202">
        <f>IF(N376="základní",J376,0)</f>
        <v>0</v>
      </c>
      <c r="BF376" s="202">
        <f>IF(N376="snížená",J376,0)</f>
        <v>0</v>
      </c>
      <c r="BG376" s="202">
        <f>IF(N376="zákl. přenesená",J376,0)</f>
        <v>0</v>
      </c>
      <c r="BH376" s="202">
        <f>IF(N376="sníž. přenesená",J376,0)</f>
        <v>0</v>
      </c>
      <c r="BI376" s="202">
        <f>IF(N376="nulová",J376,0)</f>
        <v>0</v>
      </c>
      <c r="BJ376" s="23" t="s">
        <v>80</v>
      </c>
      <c r="BK376" s="202">
        <f>ROUND(I376*H376,2)</f>
        <v>0</v>
      </c>
      <c r="BL376" s="23" t="s">
        <v>166</v>
      </c>
      <c r="BM376" s="23" t="s">
        <v>1394</v>
      </c>
    </row>
    <row r="377" spans="2:65" s="1" customFormat="1" ht="13.5">
      <c r="B377" s="40"/>
      <c r="C377" s="62"/>
      <c r="D377" s="203" t="s">
        <v>167</v>
      </c>
      <c r="E377" s="62"/>
      <c r="F377" s="204" t="s">
        <v>1393</v>
      </c>
      <c r="G377" s="62"/>
      <c r="H377" s="62"/>
      <c r="I377" s="162"/>
      <c r="J377" s="62"/>
      <c r="K377" s="62"/>
      <c r="L377" s="60"/>
      <c r="M377" s="205"/>
      <c r="N377" s="41"/>
      <c r="O377" s="41"/>
      <c r="P377" s="41"/>
      <c r="Q377" s="41"/>
      <c r="R377" s="41"/>
      <c r="S377" s="41"/>
      <c r="T377" s="77"/>
      <c r="AT377" s="23" t="s">
        <v>167</v>
      </c>
      <c r="AU377" s="23" t="s">
        <v>82</v>
      </c>
    </row>
    <row r="378" spans="2:65" s="11" customFormat="1" ht="13.5">
      <c r="B378" s="206"/>
      <c r="C378" s="207"/>
      <c r="D378" s="203" t="s">
        <v>177</v>
      </c>
      <c r="E378" s="208" t="s">
        <v>21</v>
      </c>
      <c r="F378" s="209" t="s">
        <v>1395</v>
      </c>
      <c r="G378" s="207"/>
      <c r="H378" s="210">
        <v>149.88</v>
      </c>
      <c r="I378" s="211"/>
      <c r="J378" s="207"/>
      <c r="K378" s="207"/>
      <c r="L378" s="212"/>
      <c r="M378" s="213"/>
      <c r="N378" s="214"/>
      <c r="O378" s="214"/>
      <c r="P378" s="214"/>
      <c r="Q378" s="214"/>
      <c r="R378" s="214"/>
      <c r="S378" s="214"/>
      <c r="T378" s="215"/>
      <c r="AT378" s="216" t="s">
        <v>177</v>
      </c>
      <c r="AU378" s="216" t="s">
        <v>82</v>
      </c>
      <c r="AV378" s="11" t="s">
        <v>82</v>
      </c>
      <c r="AW378" s="11" t="s">
        <v>35</v>
      </c>
      <c r="AX378" s="11" t="s">
        <v>72</v>
      </c>
      <c r="AY378" s="216" t="s">
        <v>160</v>
      </c>
    </row>
    <row r="379" spans="2:65" s="11" customFormat="1" ht="13.5">
      <c r="B379" s="206"/>
      <c r="C379" s="207"/>
      <c r="D379" s="203" t="s">
        <v>177</v>
      </c>
      <c r="E379" s="208" t="s">
        <v>21</v>
      </c>
      <c r="F379" s="209" t="s">
        <v>1396</v>
      </c>
      <c r="G379" s="207"/>
      <c r="H379" s="210">
        <v>109.42</v>
      </c>
      <c r="I379" s="211"/>
      <c r="J379" s="207"/>
      <c r="K379" s="207"/>
      <c r="L379" s="212"/>
      <c r="M379" s="213"/>
      <c r="N379" s="214"/>
      <c r="O379" s="214"/>
      <c r="P379" s="214"/>
      <c r="Q379" s="214"/>
      <c r="R379" s="214"/>
      <c r="S379" s="214"/>
      <c r="T379" s="215"/>
      <c r="AT379" s="216" t="s">
        <v>177</v>
      </c>
      <c r="AU379" s="216" t="s">
        <v>82</v>
      </c>
      <c r="AV379" s="11" t="s">
        <v>82</v>
      </c>
      <c r="AW379" s="11" t="s">
        <v>35</v>
      </c>
      <c r="AX379" s="11" t="s">
        <v>72</v>
      </c>
      <c r="AY379" s="216" t="s">
        <v>160</v>
      </c>
    </row>
    <row r="380" spans="2:65" s="12" customFormat="1" ht="13.5">
      <c r="B380" s="217"/>
      <c r="C380" s="218"/>
      <c r="D380" s="203" t="s">
        <v>177</v>
      </c>
      <c r="E380" s="219" t="s">
        <v>21</v>
      </c>
      <c r="F380" s="220" t="s">
        <v>179</v>
      </c>
      <c r="G380" s="218"/>
      <c r="H380" s="221">
        <v>259.3</v>
      </c>
      <c r="I380" s="222"/>
      <c r="J380" s="218"/>
      <c r="K380" s="218"/>
      <c r="L380" s="223"/>
      <c r="M380" s="224"/>
      <c r="N380" s="225"/>
      <c r="O380" s="225"/>
      <c r="P380" s="225"/>
      <c r="Q380" s="225"/>
      <c r="R380" s="225"/>
      <c r="S380" s="225"/>
      <c r="T380" s="226"/>
      <c r="AT380" s="227" t="s">
        <v>177</v>
      </c>
      <c r="AU380" s="227" t="s">
        <v>82</v>
      </c>
      <c r="AV380" s="12" t="s">
        <v>166</v>
      </c>
      <c r="AW380" s="12" t="s">
        <v>35</v>
      </c>
      <c r="AX380" s="12" t="s">
        <v>80</v>
      </c>
      <c r="AY380" s="227" t="s">
        <v>160</v>
      </c>
    </row>
    <row r="381" spans="2:65" s="1" customFormat="1" ht="16.5" customHeight="1">
      <c r="B381" s="40"/>
      <c r="C381" s="191" t="s">
        <v>319</v>
      </c>
      <c r="D381" s="191" t="s">
        <v>162</v>
      </c>
      <c r="E381" s="192" t="s">
        <v>1397</v>
      </c>
      <c r="F381" s="193" t="s">
        <v>1398</v>
      </c>
      <c r="G381" s="194" t="s">
        <v>730</v>
      </c>
      <c r="H381" s="195">
        <v>1</v>
      </c>
      <c r="I381" s="196"/>
      <c r="J381" s="197">
        <f>ROUND(I381*H381,2)</f>
        <v>0</v>
      </c>
      <c r="K381" s="193" t="s">
        <v>21</v>
      </c>
      <c r="L381" s="60"/>
      <c r="M381" s="198" t="s">
        <v>21</v>
      </c>
      <c r="N381" s="199" t="s">
        <v>43</v>
      </c>
      <c r="O381" s="41"/>
      <c r="P381" s="200">
        <f>O381*H381</f>
        <v>0</v>
      </c>
      <c r="Q381" s="200">
        <v>0</v>
      </c>
      <c r="R381" s="200">
        <f>Q381*H381</f>
        <v>0</v>
      </c>
      <c r="S381" s="200">
        <v>0</v>
      </c>
      <c r="T381" s="201">
        <f>S381*H381</f>
        <v>0</v>
      </c>
      <c r="AR381" s="23" t="s">
        <v>166</v>
      </c>
      <c r="AT381" s="23" t="s">
        <v>162</v>
      </c>
      <c r="AU381" s="23" t="s">
        <v>82</v>
      </c>
      <c r="AY381" s="23" t="s">
        <v>160</v>
      </c>
      <c r="BE381" s="202">
        <f>IF(N381="základní",J381,0)</f>
        <v>0</v>
      </c>
      <c r="BF381" s="202">
        <f>IF(N381="snížená",J381,0)</f>
        <v>0</v>
      </c>
      <c r="BG381" s="202">
        <f>IF(N381="zákl. přenesená",J381,0)</f>
        <v>0</v>
      </c>
      <c r="BH381" s="202">
        <f>IF(N381="sníž. přenesená",J381,0)</f>
        <v>0</v>
      </c>
      <c r="BI381" s="202">
        <f>IF(N381="nulová",J381,0)</f>
        <v>0</v>
      </c>
      <c r="BJ381" s="23" t="s">
        <v>80</v>
      </c>
      <c r="BK381" s="202">
        <f>ROUND(I381*H381,2)</f>
        <v>0</v>
      </c>
      <c r="BL381" s="23" t="s">
        <v>166</v>
      </c>
      <c r="BM381" s="23" t="s">
        <v>1399</v>
      </c>
    </row>
    <row r="382" spans="2:65" s="1" customFormat="1" ht="13.5">
      <c r="B382" s="40"/>
      <c r="C382" s="62"/>
      <c r="D382" s="203" t="s">
        <v>167</v>
      </c>
      <c r="E382" s="62"/>
      <c r="F382" s="204" t="s">
        <v>1398</v>
      </c>
      <c r="G382" s="62"/>
      <c r="H382" s="62"/>
      <c r="I382" s="162"/>
      <c r="J382" s="62"/>
      <c r="K382" s="62"/>
      <c r="L382" s="60"/>
      <c r="M382" s="205"/>
      <c r="N382" s="41"/>
      <c r="O382" s="41"/>
      <c r="P382" s="41"/>
      <c r="Q382" s="41"/>
      <c r="R382" s="41"/>
      <c r="S382" s="41"/>
      <c r="T382" s="77"/>
      <c r="AT382" s="23" t="s">
        <v>167</v>
      </c>
      <c r="AU382" s="23" t="s">
        <v>82</v>
      </c>
    </row>
    <row r="383" spans="2:65" s="1" customFormat="1" ht="81">
      <c r="B383" s="40"/>
      <c r="C383" s="62"/>
      <c r="D383" s="203" t="s">
        <v>686</v>
      </c>
      <c r="E383" s="62"/>
      <c r="F383" s="242" t="s">
        <v>1400</v>
      </c>
      <c r="G383" s="62"/>
      <c r="H383" s="62"/>
      <c r="I383" s="162"/>
      <c r="J383" s="62"/>
      <c r="K383" s="62"/>
      <c r="L383" s="60"/>
      <c r="M383" s="205"/>
      <c r="N383" s="41"/>
      <c r="O383" s="41"/>
      <c r="P383" s="41"/>
      <c r="Q383" s="41"/>
      <c r="R383" s="41"/>
      <c r="S383" s="41"/>
      <c r="T383" s="77"/>
      <c r="AT383" s="23" t="s">
        <v>686</v>
      </c>
      <c r="AU383" s="23" t="s">
        <v>82</v>
      </c>
    </row>
    <row r="384" spans="2:65" s="1" customFormat="1" ht="16.5" customHeight="1">
      <c r="B384" s="40"/>
      <c r="C384" s="191" t="s">
        <v>679</v>
      </c>
      <c r="D384" s="191" t="s">
        <v>162</v>
      </c>
      <c r="E384" s="192" t="s">
        <v>728</v>
      </c>
      <c r="F384" s="193" t="s">
        <v>729</v>
      </c>
      <c r="G384" s="194" t="s">
        <v>730</v>
      </c>
      <c r="H384" s="195">
        <v>1</v>
      </c>
      <c r="I384" s="196"/>
      <c r="J384" s="197">
        <f>ROUND(I384*H384,2)</f>
        <v>0</v>
      </c>
      <c r="K384" s="193" t="s">
        <v>21</v>
      </c>
      <c r="L384" s="60"/>
      <c r="M384" s="198" t="s">
        <v>21</v>
      </c>
      <c r="N384" s="199" t="s">
        <v>43</v>
      </c>
      <c r="O384" s="41"/>
      <c r="P384" s="200">
        <f>O384*H384</f>
        <v>0</v>
      </c>
      <c r="Q384" s="200">
        <v>0</v>
      </c>
      <c r="R384" s="200">
        <f>Q384*H384</f>
        <v>0</v>
      </c>
      <c r="S384" s="200">
        <v>0</v>
      </c>
      <c r="T384" s="201">
        <f>S384*H384</f>
        <v>0</v>
      </c>
      <c r="AR384" s="23" t="s">
        <v>166</v>
      </c>
      <c r="AT384" s="23" t="s">
        <v>162</v>
      </c>
      <c r="AU384" s="23" t="s">
        <v>82</v>
      </c>
      <c r="AY384" s="23" t="s">
        <v>160</v>
      </c>
      <c r="BE384" s="202">
        <f>IF(N384="základní",J384,0)</f>
        <v>0</v>
      </c>
      <c r="BF384" s="202">
        <f>IF(N384="snížená",J384,0)</f>
        <v>0</v>
      </c>
      <c r="BG384" s="202">
        <f>IF(N384="zákl. přenesená",J384,0)</f>
        <v>0</v>
      </c>
      <c r="BH384" s="202">
        <f>IF(N384="sníž. přenesená",J384,0)</f>
        <v>0</v>
      </c>
      <c r="BI384" s="202">
        <f>IF(N384="nulová",J384,0)</f>
        <v>0</v>
      </c>
      <c r="BJ384" s="23" t="s">
        <v>80</v>
      </c>
      <c r="BK384" s="202">
        <f>ROUND(I384*H384,2)</f>
        <v>0</v>
      </c>
      <c r="BL384" s="23" t="s">
        <v>166</v>
      </c>
      <c r="BM384" s="23" t="s">
        <v>1401</v>
      </c>
    </row>
    <row r="385" spans="2:65" s="1" customFormat="1" ht="13.5">
      <c r="B385" s="40"/>
      <c r="C385" s="62"/>
      <c r="D385" s="203" t="s">
        <v>167</v>
      </c>
      <c r="E385" s="62"/>
      <c r="F385" s="204" t="s">
        <v>729</v>
      </c>
      <c r="G385" s="62"/>
      <c r="H385" s="62"/>
      <c r="I385" s="162"/>
      <c r="J385" s="62"/>
      <c r="K385" s="62"/>
      <c r="L385" s="60"/>
      <c r="M385" s="205"/>
      <c r="N385" s="41"/>
      <c r="O385" s="41"/>
      <c r="P385" s="41"/>
      <c r="Q385" s="41"/>
      <c r="R385" s="41"/>
      <c r="S385" s="41"/>
      <c r="T385" s="77"/>
      <c r="AT385" s="23" t="s">
        <v>167</v>
      </c>
      <c r="AU385" s="23" t="s">
        <v>82</v>
      </c>
    </row>
    <row r="386" spans="2:65" s="1" customFormat="1" ht="40.5">
      <c r="B386" s="40"/>
      <c r="C386" s="62"/>
      <c r="D386" s="203" t="s">
        <v>686</v>
      </c>
      <c r="E386" s="62"/>
      <c r="F386" s="242" t="s">
        <v>732</v>
      </c>
      <c r="G386" s="62"/>
      <c r="H386" s="62"/>
      <c r="I386" s="162"/>
      <c r="J386" s="62"/>
      <c r="K386" s="62"/>
      <c r="L386" s="60"/>
      <c r="M386" s="205"/>
      <c r="N386" s="41"/>
      <c r="O386" s="41"/>
      <c r="P386" s="41"/>
      <c r="Q386" s="41"/>
      <c r="R386" s="41"/>
      <c r="S386" s="41"/>
      <c r="T386" s="77"/>
      <c r="AT386" s="23" t="s">
        <v>686</v>
      </c>
      <c r="AU386" s="23" t="s">
        <v>82</v>
      </c>
    </row>
    <row r="387" spans="2:65" s="1" customFormat="1" ht="25.5" customHeight="1">
      <c r="B387" s="40"/>
      <c r="C387" s="191" t="s">
        <v>322</v>
      </c>
      <c r="D387" s="191" t="s">
        <v>162</v>
      </c>
      <c r="E387" s="192" t="s">
        <v>734</v>
      </c>
      <c r="F387" s="193" t="s">
        <v>735</v>
      </c>
      <c r="G387" s="194" t="s">
        <v>235</v>
      </c>
      <c r="H387" s="195">
        <v>295.14299999999997</v>
      </c>
      <c r="I387" s="196"/>
      <c r="J387" s="197">
        <f>ROUND(I387*H387,2)</f>
        <v>0</v>
      </c>
      <c r="K387" s="193" t="s">
        <v>21</v>
      </c>
      <c r="L387" s="60"/>
      <c r="M387" s="198" t="s">
        <v>21</v>
      </c>
      <c r="N387" s="199" t="s">
        <v>43</v>
      </c>
      <c r="O387" s="41"/>
      <c r="P387" s="200">
        <f>O387*H387</f>
        <v>0</v>
      </c>
      <c r="Q387" s="200">
        <v>0</v>
      </c>
      <c r="R387" s="200">
        <f>Q387*H387</f>
        <v>0</v>
      </c>
      <c r="S387" s="200">
        <v>0</v>
      </c>
      <c r="T387" s="201">
        <f>S387*H387</f>
        <v>0</v>
      </c>
      <c r="AR387" s="23" t="s">
        <v>166</v>
      </c>
      <c r="AT387" s="23" t="s">
        <v>162</v>
      </c>
      <c r="AU387" s="23" t="s">
        <v>82</v>
      </c>
      <c r="AY387" s="23" t="s">
        <v>160</v>
      </c>
      <c r="BE387" s="202">
        <f>IF(N387="základní",J387,0)</f>
        <v>0</v>
      </c>
      <c r="BF387" s="202">
        <f>IF(N387="snížená",J387,0)</f>
        <v>0</v>
      </c>
      <c r="BG387" s="202">
        <f>IF(N387="zákl. přenesená",J387,0)</f>
        <v>0</v>
      </c>
      <c r="BH387" s="202">
        <f>IF(N387="sníž. přenesená",J387,0)</f>
        <v>0</v>
      </c>
      <c r="BI387" s="202">
        <f>IF(N387="nulová",J387,0)</f>
        <v>0</v>
      </c>
      <c r="BJ387" s="23" t="s">
        <v>80</v>
      </c>
      <c r="BK387" s="202">
        <f>ROUND(I387*H387,2)</f>
        <v>0</v>
      </c>
      <c r="BL387" s="23" t="s">
        <v>166</v>
      </c>
      <c r="BM387" s="23" t="s">
        <v>1402</v>
      </c>
    </row>
    <row r="388" spans="2:65" s="1" customFormat="1" ht="13.5">
      <c r="B388" s="40"/>
      <c r="C388" s="62"/>
      <c r="D388" s="203" t="s">
        <v>167</v>
      </c>
      <c r="E388" s="62"/>
      <c r="F388" s="204" t="s">
        <v>735</v>
      </c>
      <c r="G388" s="62"/>
      <c r="H388" s="62"/>
      <c r="I388" s="162"/>
      <c r="J388" s="62"/>
      <c r="K388" s="62"/>
      <c r="L388" s="60"/>
      <c r="M388" s="205"/>
      <c r="N388" s="41"/>
      <c r="O388" s="41"/>
      <c r="P388" s="41"/>
      <c r="Q388" s="41"/>
      <c r="R388" s="41"/>
      <c r="S388" s="41"/>
      <c r="T388" s="77"/>
      <c r="AT388" s="23" t="s">
        <v>167</v>
      </c>
      <c r="AU388" s="23" t="s">
        <v>82</v>
      </c>
    </row>
    <row r="389" spans="2:65" s="11" customFormat="1" ht="13.5">
      <c r="B389" s="206"/>
      <c r="C389" s="207"/>
      <c r="D389" s="203" t="s">
        <v>177</v>
      </c>
      <c r="E389" s="208" t="s">
        <v>21</v>
      </c>
      <c r="F389" s="209" t="s">
        <v>1403</v>
      </c>
      <c r="G389" s="207"/>
      <c r="H389" s="210">
        <v>295.14299999999997</v>
      </c>
      <c r="I389" s="211"/>
      <c r="J389" s="207"/>
      <c r="K389" s="207"/>
      <c r="L389" s="212"/>
      <c r="M389" s="213"/>
      <c r="N389" s="214"/>
      <c r="O389" s="214"/>
      <c r="P389" s="214"/>
      <c r="Q389" s="214"/>
      <c r="R389" s="214"/>
      <c r="S389" s="214"/>
      <c r="T389" s="215"/>
      <c r="AT389" s="216" t="s">
        <v>177</v>
      </c>
      <c r="AU389" s="216" t="s">
        <v>82</v>
      </c>
      <c r="AV389" s="11" t="s">
        <v>82</v>
      </c>
      <c r="AW389" s="11" t="s">
        <v>35</v>
      </c>
      <c r="AX389" s="11" t="s">
        <v>72</v>
      </c>
      <c r="AY389" s="216" t="s">
        <v>160</v>
      </c>
    </row>
    <row r="390" spans="2:65" s="12" customFormat="1" ht="13.5">
      <c r="B390" s="217"/>
      <c r="C390" s="218"/>
      <c r="D390" s="203" t="s">
        <v>177</v>
      </c>
      <c r="E390" s="219" t="s">
        <v>21</v>
      </c>
      <c r="F390" s="220" t="s">
        <v>179</v>
      </c>
      <c r="G390" s="218"/>
      <c r="H390" s="221">
        <v>295.14299999999997</v>
      </c>
      <c r="I390" s="222"/>
      <c r="J390" s="218"/>
      <c r="K390" s="218"/>
      <c r="L390" s="223"/>
      <c r="M390" s="238"/>
      <c r="N390" s="239"/>
      <c r="O390" s="239"/>
      <c r="P390" s="239"/>
      <c r="Q390" s="239"/>
      <c r="R390" s="239"/>
      <c r="S390" s="239"/>
      <c r="T390" s="240"/>
      <c r="AT390" s="227" t="s">
        <v>177</v>
      </c>
      <c r="AU390" s="227" t="s">
        <v>82</v>
      </c>
      <c r="AV390" s="12" t="s">
        <v>166</v>
      </c>
      <c r="AW390" s="12" t="s">
        <v>35</v>
      </c>
      <c r="AX390" s="12" t="s">
        <v>80</v>
      </c>
      <c r="AY390" s="227" t="s">
        <v>160</v>
      </c>
    </row>
    <row r="391" spans="2:65" s="1" customFormat="1" ht="6.95" customHeight="1">
      <c r="B391" s="55"/>
      <c r="C391" s="56"/>
      <c r="D391" s="56"/>
      <c r="E391" s="56"/>
      <c r="F391" s="56"/>
      <c r="G391" s="56"/>
      <c r="H391" s="56"/>
      <c r="I391" s="138"/>
      <c r="J391" s="56"/>
      <c r="K391" s="56"/>
      <c r="L391" s="60"/>
    </row>
  </sheetData>
  <sheetProtection algorithmName="SHA-512" hashValue="19HGx+kos25sqsSwwjYAZsQ+e5iPinllzUStW+iH0io4EdoyuOonjiry5POxlAGoLKYI7bDMGp76VZDjzafHdg==" saltValue="EtLPTrpb6SxTEkORJ4TPRWr36QE+bq1t/BEwxU8mtF8nHvwyCZQFtbi0A4Edf9xtvTGO+yPEMTFXQq50BdQILA==" spinCount="100000" sheet="1" objects="1" scenarios="1" formatColumns="0" formatRows="0" autoFilter="0"/>
  <autoFilter ref="C77:K390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7" customWidth="1"/>
    <col min="2" max="2" width="1.6640625" style="257" customWidth="1"/>
    <col min="3" max="4" width="5" style="257" customWidth="1"/>
    <col min="5" max="5" width="11.6640625" style="257" customWidth="1"/>
    <col min="6" max="6" width="9.1640625" style="257" customWidth="1"/>
    <col min="7" max="7" width="5" style="257" customWidth="1"/>
    <col min="8" max="8" width="77.83203125" style="257" customWidth="1"/>
    <col min="9" max="10" width="20" style="257" customWidth="1"/>
    <col min="11" max="11" width="1.6640625" style="257" customWidth="1"/>
  </cols>
  <sheetData>
    <row r="1" spans="2:11" ht="37.5" customHeight="1"/>
    <row r="2" spans="2:11" ht="7.5" customHeight="1">
      <c r="B2" s="258"/>
      <c r="C2" s="259"/>
      <c r="D2" s="259"/>
      <c r="E2" s="259"/>
      <c r="F2" s="259"/>
      <c r="G2" s="259"/>
      <c r="H2" s="259"/>
      <c r="I2" s="259"/>
      <c r="J2" s="259"/>
      <c r="K2" s="260"/>
    </row>
    <row r="3" spans="2:11" s="14" customFormat="1" ht="45" customHeight="1">
      <c r="B3" s="261"/>
      <c r="C3" s="385" t="s">
        <v>1404</v>
      </c>
      <c r="D3" s="385"/>
      <c r="E3" s="385"/>
      <c r="F3" s="385"/>
      <c r="G3" s="385"/>
      <c r="H3" s="385"/>
      <c r="I3" s="385"/>
      <c r="J3" s="385"/>
      <c r="K3" s="262"/>
    </row>
    <row r="4" spans="2:11" ht="25.5" customHeight="1">
      <c r="B4" s="263"/>
      <c r="C4" s="389" t="s">
        <v>1405</v>
      </c>
      <c r="D4" s="389"/>
      <c r="E4" s="389"/>
      <c r="F4" s="389"/>
      <c r="G4" s="389"/>
      <c r="H4" s="389"/>
      <c r="I4" s="389"/>
      <c r="J4" s="389"/>
      <c r="K4" s="264"/>
    </row>
    <row r="5" spans="2:11" ht="5.25" customHeight="1">
      <c r="B5" s="263"/>
      <c r="C5" s="265"/>
      <c r="D5" s="265"/>
      <c r="E5" s="265"/>
      <c r="F5" s="265"/>
      <c r="G5" s="265"/>
      <c r="H5" s="265"/>
      <c r="I5" s="265"/>
      <c r="J5" s="265"/>
      <c r="K5" s="264"/>
    </row>
    <row r="6" spans="2:11" ht="15" customHeight="1">
      <c r="B6" s="263"/>
      <c r="C6" s="388" t="s">
        <v>1406</v>
      </c>
      <c r="D6" s="388"/>
      <c r="E6" s="388"/>
      <c r="F6" s="388"/>
      <c r="G6" s="388"/>
      <c r="H6" s="388"/>
      <c r="I6" s="388"/>
      <c r="J6" s="388"/>
      <c r="K6" s="264"/>
    </row>
    <row r="7" spans="2:11" ht="15" customHeight="1">
      <c r="B7" s="267"/>
      <c r="C7" s="388" t="s">
        <v>1407</v>
      </c>
      <c r="D7" s="388"/>
      <c r="E7" s="388"/>
      <c r="F7" s="388"/>
      <c r="G7" s="388"/>
      <c r="H7" s="388"/>
      <c r="I7" s="388"/>
      <c r="J7" s="388"/>
      <c r="K7" s="264"/>
    </row>
    <row r="8" spans="2:11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pans="2:11" ht="15" customHeight="1">
      <c r="B9" s="267"/>
      <c r="C9" s="388" t="s">
        <v>1408</v>
      </c>
      <c r="D9" s="388"/>
      <c r="E9" s="388"/>
      <c r="F9" s="388"/>
      <c r="G9" s="388"/>
      <c r="H9" s="388"/>
      <c r="I9" s="388"/>
      <c r="J9" s="388"/>
      <c r="K9" s="264"/>
    </row>
    <row r="10" spans="2:11" ht="15" customHeight="1">
      <c r="B10" s="267"/>
      <c r="C10" s="266"/>
      <c r="D10" s="388" t="s">
        <v>1409</v>
      </c>
      <c r="E10" s="388"/>
      <c r="F10" s="388"/>
      <c r="G10" s="388"/>
      <c r="H10" s="388"/>
      <c r="I10" s="388"/>
      <c r="J10" s="388"/>
      <c r="K10" s="264"/>
    </row>
    <row r="11" spans="2:11" ht="15" customHeight="1">
      <c r="B11" s="267"/>
      <c r="C11" s="268"/>
      <c r="D11" s="388" t="s">
        <v>1410</v>
      </c>
      <c r="E11" s="388"/>
      <c r="F11" s="388"/>
      <c r="G11" s="388"/>
      <c r="H11" s="388"/>
      <c r="I11" s="388"/>
      <c r="J11" s="388"/>
      <c r="K11" s="264"/>
    </row>
    <row r="12" spans="2:11" ht="12.75" customHeight="1">
      <c r="B12" s="267"/>
      <c r="C12" s="268"/>
      <c r="D12" s="268"/>
      <c r="E12" s="268"/>
      <c r="F12" s="268"/>
      <c r="G12" s="268"/>
      <c r="H12" s="268"/>
      <c r="I12" s="268"/>
      <c r="J12" s="268"/>
      <c r="K12" s="264"/>
    </row>
    <row r="13" spans="2:11" ht="15" customHeight="1">
      <c r="B13" s="267"/>
      <c r="C13" s="268"/>
      <c r="D13" s="388" t="s">
        <v>1411</v>
      </c>
      <c r="E13" s="388"/>
      <c r="F13" s="388"/>
      <c r="G13" s="388"/>
      <c r="H13" s="388"/>
      <c r="I13" s="388"/>
      <c r="J13" s="388"/>
      <c r="K13" s="264"/>
    </row>
    <row r="14" spans="2:11" ht="15" customHeight="1">
      <c r="B14" s="267"/>
      <c r="C14" s="268"/>
      <c r="D14" s="388" t="s">
        <v>1412</v>
      </c>
      <c r="E14" s="388"/>
      <c r="F14" s="388"/>
      <c r="G14" s="388"/>
      <c r="H14" s="388"/>
      <c r="I14" s="388"/>
      <c r="J14" s="388"/>
      <c r="K14" s="264"/>
    </row>
    <row r="15" spans="2:11" ht="15" customHeight="1">
      <c r="B15" s="267"/>
      <c r="C15" s="268"/>
      <c r="D15" s="388" t="s">
        <v>1413</v>
      </c>
      <c r="E15" s="388"/>
      <c r="F15" s="388"/>
      <c r="G15" s="388"/>
      <c r="H15" s="388"/>
      <c r="I15" s="388"/>
      <c r="J15" s="388"/>
      <c r="K15" s="264"/>
    </row>
    <row r="16" spans="2:11" ht="15" customHeight="1">
      <c r="B16" s="267"/>
      <c r="C16" s="268"/>
      <c r="D16" s="268"/>
      <c r="E16" s="269" t="s">
        <v>79</v>
      </c>
      <c r="F16" s="388" t="s">
        <v>1414</v>
      </c>
      <c r="G16" s="388"/>
      <c r="H16" s="388"/>
      <c r="I16" s="388"/>
      <c r="J16" s="388"/>
      <c r="K16" s="264"/>
    </row>
    <row r="17" spans="2:11" ht="15" customHeight="1">
      <c r="B17" s="267"/>
      <c r="C17" s="268"/>
      <c r="D17" s="268"/>
      <c r="E17" s="269" t="s">
        <v>1415</v>
      </c>
      <c r="F17" s="388" t="s">
        <v>1416</v>
      </c>
      <c r="G17" s="388"/>
      <c r="H17" s="388"/>
      <c r="I17" s="388"/>
      <c r="J17" s="388"/>
      <c r="K17" s="264"/>
    </row>
    <row r="18" spans="2:11" ht="15" customHeight="1">
      <c r="B18" s="267"/>
      <c r="C18" s="268"/>
      <c r="D18" s="268"/>
      <c r="E18" s="269" t="s">
        <v>1417</v>
      </c>
      <c r="F18" s="388" t="s">
        <v>1418</v>
      </c>
      <c r="G18" s="388"/>
      <c r="H18" s="388"/>
      <c r="I18" s="388"/>
      <c r="J18" s="388"/>
      <c r="K18" s="264"/>
    </row>
    <row r="19" spans="2:11" ht="15" customHeight="1">
      <c r="B19" s="267"/>
      <c r="C19" s="268"/>
      <c r="D19" s="268"/>
      <c r="E19" s="269" t="s">
        <v>1419</v>
      </c>
      <c r="F19" s="388" t="s">
        <v>1420</v>
      </c>
      <c r="G19" s="388"/>
      <c r="H19" s="388"/>
      <c r="I19" s="388"/>
      <c r="J19" s="388"/>
      <c r="K19" s="264"/>
    </row>
    <row r="20" spans="2:11" ht="15" customHeight="1">
      <c r="B20" s="267"/>
      <c r="C20" s="268"/>
      <c r="D20" s="268"/>
      <c r="E20" s="269" t="s">
        <v>1421</v>
      </c>
      <c r="F20" s="388" t="s">
        <v>1422</v>
      </c>
      <c r="G20" s="388"/>
      <c r="H20" s="388"/>
      <c r="I20" s="388"/>
      <c r="J20" s="388"/>
      <c r="K20" s="264"/>
    </row>
    <row r="21" spans="2:11" ht="15" customHeight="1">
      <c r="B21" s="267"/>
      <c r="C21" s="268"/>
      <c r="D21" s="268"/>
      <c r="E21" s="269" t="s">
        <v>1423</v>
      </c>
      <c r="F21" s="388" t="s">
        <v>1424</v>
      </c>
      <c r="G21" s="388"/>
      <c r="H21" s="388"/>
      <c r="I21" s="388"/>
      <c r="J21" s="388"/>
      <c r="K21" s="264"/>
    </row>
    <row r="22" spans="2:11" ht="12.75" customHeight="1">
      <c r="B22" s="267"/>
      <c r="C22" s="268"/>
      <c r="D22" s="268"/>
      <c r="E22" s="268"/>
      <c r="F22" s="268"/>
      <c r="G22" s="268"/>
      <c r="H22" s="268"/>
      <c r="I22" s="268"/>
      <c r="J22" s="268"/>
      <c r="K22" s="264"/>
    </row>
    <row r="23" spans="2:11" ht="15" customHeight="1">
      <c r="B23" s="267"/>
      <c r="C23" s="388" t="s">
        <v>1425</v>
      </c>
      <c r="D23" s="388"/>
      <c r="E23" s="388"/>
      <c r="F23" s="388"/>
      <c r="G23" s="388"/>
      <c r="H23" s="388"/>
      <c r="I23" s="388"/>
      <c r="J23" s="388"/>
      <c r="K23" s="264"/>
    </row>
    <row r="24" spans="2:11" ht="15" customHeight="1">
      <c r="B24" s="267"/>
      <c r="C24" s="388" t="s">
        <v>1426</v>
      </c>
      <c r="D24" s="388"/>
      <c r="E24" s="388"/>
      <c r="F24" s="388"/>
      <c r="G24" s="388"/>
      <c r="H24" s="388"/>
      <c r="I24" s="388"/>
      <c r="J24" s="388"/>
      <c r="K24" s="264"/>
    </row>
    <row r="25" spans="2:11" ht="15" customHeight="1">
      <c r="B25" s="267"/>
      <c r="C25" s="266"/>
      <c r="D25" s="388" t="s">
        <v>1427</v>
      </c>
      <c r="E25" s="388"/>
      <c r="F25" s="388"/>
      <c r="G25" s="388"/>
      <c r="H25" s="388"/>
      <c r="I25" s="388"/>
      <c r="J25" s="388"/>
      <c r="K25" s="264"/>
    </row>
    <row r="26" spans="2:11" ht="15" customHeight="1">
      <c r="B26" s="267"/>
      <c r="C26" s="268"/>
      <c r="D26" s="388" t="s">
        <v>1428</v>
      </c>
      <c r="E26" s="388"/>
      <c r="F26" s="388"/>
      <c r="G26" s="388"/>
      <c r="H26" s="388"/>
      <c r="I26" s="388"/>
      <c r="J26" s="388"/>
      <c r="K26" s="264"/>
    </row>
    <row r="27" spans="2:11" ht="12.75" customHeight="1">
      <c r="B27" s="267"/>
      <c r="C27" s="268"/>
      <c r="D27" s="268"/>
      <c r="E27" s="268"/>
      <c r="F27" s="268"/>
      <c r="G27" s="268"/>
      <c r="H27" s="268"/>
      <c r="I27" s="268"/>
      <c r="J27" s="268"/>
      <c r="K27" s="264"/>
    </row>
    <row r="28" spans="2:11" ht="15" customHeight="1">
      <c r="B28" s="267"/>
      <c r="C28" s="268"/>
      <c r="D28" s="388" t="s">
        <v>1429</v>
      </c>
      <c r="E28" s="388"/>
      <c r="F28" s="388"/>
      <c r="G28" s="388"/>
      <c r="H28" s="388"/>
      <c r="I28" s="388"/>
      <c r="J28" s="388"/>
      <c r="K28" s="264"/>
    </row>
    <row r="29" spans="2:11" ht="15" customHeight="1">
      <c r="B29" s="267"/>
      <c r="C29" s="268"/>
      <c r="D29" s="388" t="s">
        <v>1430</v>
      </c>
      <c r="E29" s="388"/>
      <c r="F29" s="388"/>
      <c r="G29" s="388"/>
      <c r="H29" s="388"/>
      <c r="I29" s="388"/>
      <c r="J29" s="388"/>
      <c r="K29" s="264"/>
    </row>
    <row r="30" spans="2:11" ht="12.75" customHeight="1">
      <c r="B30" s="267"/>
      <c r="C30" s="268"/>
      <c r="D30" s="268"/>
      <c r="E30" s="268"/>
      <c r="F30" s="268"/>
      <c r="G30" s="268"/>
      <c r="H30" s="268"/>
      <c r="I30" s="268"/>
      <c r="J30" s="268"/>
      <c r="K30" s="264"/>
    </row>
    <row r="31" spans="2:11" ht="15" customHeight="1">
      <c r="B31" s="267"/>
      <c r="C31" s="268"/>
      <c r="D31" s="388" t="s">
        <v>1431</v>
      </c>
      <c r="E31" s="388"/>
      <c r="F31" s="388"/>
      <c r="G31" s="388"/>
      <c r="H31" s="388"/>
      <c r="I31" s="388"/>
      <c r="J31" s="388"/>
      <c r="K31" s="264"/>
    </row>
    <row r="32" spans="2:11" ht="15" customHeight="1">
      <c r="B32" s="267"/>
      <c r="C32" s="268"/>
      <c r="D32" s="388" t="s">
        <v>1432</v>
      </c>
      <c r="E32" s="388"/>
      <c r="F32" s="388"/>
      <c r="G32" s="388"/>
      <c r="H32" s="388"/>
      <c r="I32" s="388"/>
      <c r="J32" s="388"/>
      <c r="K32" s="264"/>
    </row>
    <row r="33" spans="2:11" ht="15" customHeight="1">
      <c r="B33" s="267"/>
      <c r="C33" s="268"/>
      <c r="D33" s="388" t="s">
        <v>1433</v>
      </c>
      <c r="E33" s="388"/>
      <c r="F33" s="388"/>
      <c r="G33" s="388"/>
      <c r="H33" s="388"/>
      <c r="I33" s="388"/>
      <c r="J33" s="388"/>
      <c r="K33" s="264"/>
    </row>
    <row r="34" spans="2:11" ht="15" customHeight="1">
      <c r="B34" s="267"/>
      <c r="C34" s="268"/>
      <c r="D34" s="266"/>
      <c r="E34" s="270" t="s">
        <v>145</v>
      </c>
      <c r="F34" s="266"/>
      <c r="G34" s="388" t="s">
        <v>1434</v>
      </c>
      <c r="H34" s="388"/>
      <c r="I34" s="388"/>
      <c r="J34" s="388"/>
      <c r="K34" s="264"/>
    </row>
    <row r="35" spans="2:11" ht="30.75" customHeight="1">
      <c r="B35" s="267"/>
      <c r="C35" s="268"/>
      <c r="D35" s="266"/>
      <c r="E35" s="270" t="s">
        <v>1435</v>
      </c>
      <c r="F35" s="266"/>
      <c r="G35" s="388" t="s">
        <v>1436</v>
      </c>
      <c r="H35" s="388"/>
      <c r="I35" s="388"/>
      <c r="J35" s="388"/>
      <c r="K35" s="264"/>
    </row>
    <row r="36" spans="2:11" ht="15" customHeight="1">
      <c r="B36" s="267"/>
      <c r="C36" s="268"/>
      <c r="D36" s="266"/>
      <c r="E36" s="270" t="s">
        <v>53</v>
      </c>
      <c r="F36" s="266"/>
      <c r="G36" s="388" t="s">
        <v>1437</v>
      </c>
      <c r="H36" s="388"/>
      <c r="I36" s="388"/>
      <c r="J36" s="388"/>
      <c r="K36" s="264"/>
    </row>
    <row r="37" spans="2:11" ht="15" customHeight="1">
      <c r="B37" s="267"/>
      <c r="C37" s="268"/>
      <c r="D37" s="266"/>
      <c r="E37" s="270" t="s">
        <v>146</v>
      </c>
      <c r="F37" s="266"/>
      <c r="G37" s="388" t="s">
        <v>1438</v>
      </c>
      <c r="H37" s="388"/>
      <c r="I37" s="388"/>
      <c r="J37" s="388"/>
      <c r="K37" s="264"/>
    </row>
    <row r="38" spans="2:11" ht="15" customHeight="1">
      <c r="B38" s="267"/>
      <c r="C38" s="268"/>
      <c r="D38" s="266"/>
      <c r="E38" s="270" t="s">
        <v>147</v>
      </c>
      <c r="F38" s="266"/>
      <c r="G38" s="388" t="s">
        <v>1439</v>
      </c>
      <c r="H38" s="388"/>
      <c r="I38" s="388"/>
      <c r="J38" s="388"/>
      <c r="K38" s="264"/>
    </row>
    <row r="39" spans="2:11" ht="15" customHeight="1">
      <c r="B39" s="267"/>
      <c r="C39" s="268"/>
      <c r="D39" s="266"/>
      <c r="E39" s="270" t="s">
        <v>148</v>
      </c>
      <c r="F39" s="266"/>
      <c r="G39" s="388" t="s">
        <v>1440</v>
      </c>
      <c r="H39" s="388"/>
      <c r="I39" s="388"/>
      <c r="J39" s="388"/>
      <c r="K39" s="264"/>
    </row>
    <row r="40" spans="2:11" ht="15" customHeight="1">
      <c r="B40" s="267"/>
      <c r="C40" s="268"/>
      <c r="D40" s="266"/>
      <c r="E40" s="270" t="s">
        <v>1441</v>
      </c>
      <c r="F40" s="266"/>
      <c r="G40" s="388" t="s">
        <v>1442</v>
      </c>
      <c r="H40" s="388"/>
      <c r="I40" s="388"/>
      <c r="J40" s="388"/>
      <c r="K40" s="264"/>
    </row>
    <row r="41" spans="2:11" ht="15" customHeight="1">
      <c r="B41" s="267"/>
      <c r="C41" s="268"/>
      <c r="D41" s="266"/>
      <c r="E41" s="270"/>
      <c r="F41" s="266"/>
      <c r="G41" s="388" t="s">
        <v>1443</v>
      </c>
      <c r="H41" s="388"/>
      <c r="I41" s="388"/>
      <c r="J41" s="388"/>
      <c r="K41" s="264"/>
    </row>
    <row r="42" spans="2:11" ht="15" customHeight="1">
      <c r="B42" s="267"/>
      <c r="C42" s="268"/>
      <c r="D42" s="266"/>
      <c r="E42" s="270" t="s">
        <v>1444</v>
      </c>
      <c r="F42" s="266"/>
      <c r="G42" s="388" t="s">
        <v>1445</v>
      </c>
      <c r="H42" s="388"/>
      <c r="I42" s="388"/>
      <c r="J42" s="388"/>
      <c r="K42" s="264"/>
    </row>
    <row r="43" spans="2:11" ht="15" customHeight="1">
      <c r="B43" s="267"/>
      <c r="C43" s="268"/>
      <c r="D43" s="266"/>
      <c r="E43" s="270" t="s">
        <v>150</v>
      </c>
      <c r="F43" s="266"/>
      <c r="G43" s="388" t="s">
        <v>1446</v>
      </c>
      <c r="H43" s="388"/>
      <c r="I43" s="388"/>
      <c r="J43" s="388"/>
      <c r="K43" s="264"/>
    </row>
    <row r="44" spans="2:11" ht="12.75" customHeight="1">
      <c r="B44" s="267"/>
      <c r="C44" s="268"/>
      <c r="D44" s="266"/>
      <c r="E44" s="266"/>
      <c r="F44" s="266"/>
      <c r="G44" s="266"/>
      <c r="H44" s="266"/>
      <c r="I44" s="266"/>
      <c r="J44" s="266"/>
      <c r="K44" s="264"/>
    </row>
    <row r="45" spans="2:11" ht="15" customHeight="1">
      <c r="B45" s="267"/>
      <c r="C45" s="268"/>
      <c r="D45" s="388" t="s">
        <v>1447</v>
      </c>
      <c r="E45" s="388"/>
      <c r="F45" s="388"/>
      <c r="G45" s="388"/>
      <c r="H45" s="388"/>
      <c r="I45" s="388"/>
      <c r="J45" s="388"/>
      <c r="K45" s="264"/>
    </row>
    <row r="46" spans="2:11" ht="15" customHeight="1">
      <c r="B46" s="267"/>
      <c r="C46" s="268"/>
      <c r="D46" s="268"/>
      <c r="E46" s="388" t="s">
        <v>1448</v>
      </c>
      <c r="F46" s="388"/>
      <c r="G46" s="388"/>
      <c r="H46" s="388"/>
      <c r="I46" s="388"/>
      <c r="J46" s="388"/>
      <c r="K46" s="264"/>
    </row>
    <row r="47" spans="2:11" ht="15" customHeight="1">
      <c r="B47" s="267"/>
      <c r="C47" s="268"/>
      <c r="D47" s="268"/>
      <c r="E47" s="388" t="s">
        <v>1449</v>
      </c>
      <c r="F47" s="388"/>
      <c r="G47" s="388"/>
      <c r="H47" s="388"/>
      <c r="I47" s="388"/>
      <c r="J47" s="388"/>
      <c r="K47" s="264"/>
    </row>
    <row r="48" spans="2:11" ht="15" customHeight="1">
      <c r="B48" s="267"/>
      <c r="C48" s="268"/>
      <c r="D48" s="268"/>
      <c r="E48" s="388" t="s">
        <v>1450</v>
      </c>
      <c r="F48" s="388"/>
      <c r="G48" s="388"/>
      <c r="H48" s="388"/>
      <c r="I48" s="388"/>
      <c r="J48" s="388"/>
      <c r="K48" s="264"/>
    </row>
    <row r="49" spans="2:11" ht="15" customHeight="1">
      <c r="B49" s="267"/>
      <c r="C49" s="268"/>
      <c r="D49" s="388" t="s">
        <v>1451</v>
      </c>
      <c r="E49" s="388"/>
      <c r="F49" s="388"/>
      <c r="G49" s="388"/>
      <c r="H49" s="388"/>
      <c r="I49" s="388"/>
      <c r="J49" s="388"/>
      <c r="K49" s="264"/>
    </row>
    <row r="50" spans="2:11" ht="25.5" customHeight="1">
      <c r="B50" s="263"/>
      <c r="C50" s="389" t="s">
        <v>1452</v>
      </c>
      <c r="D50" s="389"/>
      <c r="E50" s="389"/>
      <c r="F50" s="389"/>
      <c r="G50" s="389"/>
      <c r="H50" s="389"/>
      <c r="I50" s="389"/>
      <c r="J50" s="389"/>
      <c r="K50" s="264"/>
    </row>
    <row r="51" spans="2:11" ht="5.25" customHeight="1">
      <c r="B51" s="263"/>
      <c r="C51" s="265"/>
      <c r="D51" s="265"/>
      <c r="E51" s="265"/>
      <c r="F51" s="265"/>
      <c r="G51" s="265"/>
      <c r="H51" s="265"/>
      <c r="I51" s="265"/>
      <c r="J51" s="265"/>
      <c r="K51" s="264"/>
    </row>
    <row r="52" spans="2:11" ht="15" customHeight="1">
      <c r="B52" s="263"/>
      <c r="C52" s="388" t="s">
        <v>1453</v>
      </c>
      <c r="D52" s="388"/>
      <c r="E52" s="388"/>
      <c r="F52" s="388"/>
      <c r="G52" s="388"/>
      <c r="H52" s="388"/>
      <c r="I52" s="388"/>
      <c r="J52" s="388"/>
      <c r="K52" s="264"/>
    </row>
    <row r="53" spans="2:11" ht="15" customHeight="1">
      <c r="B53" s="263"/>
      <c r="C53" s="388" t="s">
        <v>1454</v>
      </c>
      <c r="D53" s="388"/>
      <c r="E53" s="388"/>
      <c r="F53" s="388"/>
      <c r="G53" s="388"/>
      <c r="H53" s="388"/>
      <c r="I53" s="388"/>
      <c r="J53" s="388"/>
      <c r="K53" s="264"/>
    </row>
    <row r="54" spans="2:11" ht="12.75" customHeight="1">
      <c r="B54" s="263"/>
      <c r="C54" s="266"/>
      <c r="D54" s="266"/>
      <c r="E54" s="266"/>
      <c r="F54" s="266"/>
      <c r="G54" s="266"/>
      <c r="H54" s="266"/>
      <c r="I54" s="266"/>
      <c r="J54" s="266"/>
      <c r="K54" s="264"/>
    </row>
    <row r="55" spans="2:11" ht="15" customHeight="1">
      <c r="B55" s="263"/>
      <c r="C55" s="388" t="s">
        <v>1455</v>
      </c>
      <c r="D55" s="388"/>
      <c r="E55" s="388"/>
      <c r="F55" s="388"/>
      <c r="G55" s="388"/>
      <c r="H55" s="388"/>
      <c r="I55" s="388"/>
      <c r="J55" s="388"/>
      <c r="K55" s="264"/>
    </row>
    <row r="56" spans="2:11" ht="15" customHeight="1">
      <c r="B56" s="263"/>
      <c r="C56" s="268"/>
      <c r="D56" s="388" t="s">
        <v>1456</v>
      </c>
      <c r="E56" s="388"/>
      <c r="F56" s="388"/>
      <c r="G56" s="388"/>
      <c r="H56" s="388"/>
      <c r="I56" s="388"/>
      <c r="J56" s="388"/>
      <c r="K56" s="264"/>
    </row>
    <row r="57" spans="2:11" ht="15" customHeight="1">
      <c r="B57" s="263"/>
      <c r="C57" s="268"/>
      <c r="D57" s="388" t="s">
        <v>1457</v>
      </c>
      <c r="E57" s="388"/>
      <c r="F57" s="388"/>
      <c r="G57" s="388"/>
      <c r="H57" s="388"/>
      <c r="I57" s="388"/>
      <c r="J57" s="388"/>
      <c r="K57" s="264"/>
    </row>
    <row r="58" spans="2:11" ht="15" customHeight="1">
      <c r="B58" s="263"/>
      <c r="C58" s="268"/>
      <c r="D58" s="388" t="s">
        <v>1458</v>
      </c>
      <c r="E58" s="388"/>
      <c r="F58" s="388"/>
      <c r="G58" s="388"/>
      <c r="H58" s="388"/>
      <c r="I58" s="388"/>
      <c r="J58" s="388"/>
      <c r="K58" s="264"/>
    </row>
    <row r="59" spans="2:11" ht="15" customHeight="1">
      <c r="B59" s="263"/>
      <c r="C59" s="268"/>
      <c r="D59" s="388" t="s">
        <v>1459</v>
      </c>
      <c r="E59" s="388"/>
      <c r="F59" s="388"/>
      <c r="G59" s="388"/>
      <c r="H59" s="388"/>
      <c r="I59" s="388"/>
      <c r="J59" s="388"/>
      <c r="K59" s="264"/>
    </row>
    <row r="60" spans="2:11" ht="15" customHeight="1">
      <c r="B60" s="263"/>
      <c r="C60" s="268"/>
      <c r="D60" s="387" t="s">
        <v>1460</v>
      </c>
      <c r="E60" s="387"/>
      <c r="F60" s="387"/>
      <c r="G60" s="387"/>
      <c r="H60" s="387"/>
      <c r="I60" s="387"/>
      <c r="J60" s="387"/>
      <c r="K60" s="264"/>
    </row>
    <row r="61" spans="2:11" ht="15" customHeight="1">
      <c r="B61" s="263"/>
      <c r="C61" s="268"/>
      <c r="D61" s="388" t="s">
        <v>1461</v>
      </c>
      <c r="E61" s="388"/>
      <c r="F61" s="388"/>
      <c r="G61" s="388"/>
      <c r="H61" s="388"/>
      <c r="I61" s="388"/>
      <c r="J61" s="388"/>
      <c r="K61" s="264"/>
    </row>
    <row r="62" spans="2:11" ht="12.75" customHeight="1">
      <c r="B62" s="263"/>
      <c r="C62" s="268"/>
      <c r="D62" s="268"/>
      <c r="E62" s="271"/>
      <c r="F62" s="268"/>
      <c r="G62" s="268"/>
      <c r="H62" s="268"/>
      <c r="I62" s="268"/>
      <c r="J62" s="268"/>
      <c r="K62" s="264"/>
    </row>
    <row r="63" spans="2:11" ht="15" customHeight="1">
      <c r="B63" s="263"/>
      <c r="C63" s="268"/>
      <c r="D63" s="388" t="s">
        <v>1462</v>
      </c>
      <c r="E63" s="388"/>
      <c r="F63" s="388"/>
      <c r="G63" s="388"/>
      <c r="H63" s="388"/>
      <c r="I63" s="388"/>
      <c r="J63" s="388"/>
      <c r="K63" s="264"/>
    </row>
    <row r="64" spans="2:11" ht="15" customHeight="1">
      <c r="B64" s="263"/>
      <c r="C64" s="268"/>
      <c r="D64" s="387" t="s">
        <v>1463</v>
      </c>
      <c r="E64" s="387"/>
      <c r="F64" s="387"/>
      <c r="G64" s="387"/>
      <c r="H64" s="387"/>
      <c r="I64" s="387"/>
      <c r="J64" s="387"/>
      <c r="K64" s="264"/>
    </row>
    <row r="65" spans="2:11" ht="15" customHeight="1">
      <c r="B65" s="263"/>
      <c r="C65" s="268"/>
      <c r="D65" s="388" t="s">
        <v>1464</v>
      </c>
      <c r="E65" s="388"/>
      <c r="F65" s="388"/>
      <c r="G65" s="388"/>
      <c r="H65" s="388"/>
      <c r="I65" s="388"/>
      <c r="J65" s="388"/>
      <c r="K65" s="264"/>
    </row>
    <row r="66" spans="2:11" ht="15" customHeight="1">
      <c r="B66" s="263"/>
      <c r="C66" s="268"/>
      <c r="D66" s="388" t="s">
        <v>1465</v>
      </c>
      <c r="E66" s="388"/>
      <c r="F66" s="388"/>
      <c r="G66" s="388"/>
      <c r="H66" s="388"/>
      <c r="I66" s="388"/>
      <c r="J66" s="388"/>
      <c r="K66" s="264"/>
    </row>
    <row r="67" spans="2:11" ht="15" customHeight="1">
      <c r="B67" s="263"/>
      <c r="C67" s="268"/>
      <c r="D67" s="388" t="s">
        <v>1466</v>
      </c>
      <c r="E67" s="388"/>
      <c r="F67" s="388"/>
      <c r="G67" s="388"/>
      <c r="H67" s="388"/>
      <c r="I67" s="388"/>
      <c r="J67" s="388"/>
      <c r="K67" s="264"/>
    </row>
    <row r="68" spans="2:11" ht="15" customHeight="1">
      <c r="B68" s="263"/>
      <c r="C68" s="268"/>
      <c r="D68" s="388" t="s">
        <v>1467</v>
      </c>
      <c r="E68" s="388"/>
      <c r="F68" s="388"/>
      <c r="G68" s="388"/>
      <c r="H68" s="388"/>
      <c r="I68" s="388"/>
      <c r="J68" s="388"/>
      <c r="K68" s="264"/>
    </row>
    <row r="69" spans="2:11" ht="12.75" customHeight="1">
      <c r="B69" s="272"/>
      <c r="C69" s="273"/>
      <c r="D69" s="273"/>
      <c r="E69" s="273"/>
      <c r="F69" s="273"/>
      <c r="G69" s="273"/>
      <c r="H69" s="273"/>
      <c r="I69" s="273"/>
      <c r="J69" s="273"/>
      <c r="K69" s="274"/>
    </row>
    <row r="70" spans="2:11" ht="18.75" customHeight="1">
      <c r="B70" s="275"/>
      <c r="C70" s="275"/>
      <c r="D70" s="275"/>
      <c r="E70" s="275"/>
      <c r="F70" s="275"/>
      <c r="G70" s="275"/>
      <c r="H70" s="275"/>
      <c r="I70" s="275"/>
      <c r="J70" s="275"/>
      <c r="K70" s="276"/>
    </row>
    <row r="71" spans="2:11" ht="18.75" customHeight="1">
      <c r="B71" s="276"/>
      <c r="C71" s="276"/>
      <c r="D71" s="276"/>
      <c r="E71" s="276"/>
      <c r="F71" s="276"/>
      <c r="G71" s="276"/>
      <c r="H71" s="276"/>
      <c r="I71" s="276"/>
      <c r="J71" s="276"/>
      <c r="K71" s="276"/>
    </row>
    <row r="72" spans="2:11" ht="7.5" customHeight="1">
      <c r="B72" s="277"/>
      <c r="C72" s="278"/>
      <c r="D72" s="278"/>
      <c r="E72" s="278"/>
      <c r="F72" s="278"/>
      <c r="G72" s="278"/>
      <c r="H72" s="278"/>
      <c r="I72" s="278"/>
      <c r="J72" s="278"/>
      <c r="K72" s="279"/>
    </row>
    <row r="73" spans="2:11" ht="45" customHeight="1">
      <c r="B73" s="280"/>
      <c r="C73" s="386" t="s">
        <v>126</v>
      </c>
      <c r="D73" s="386"/>
      <c r="E73" s="386"/>
      <c r="F73" s="386"/>
      <c r="G73" s="386"/>
      <c r="H73" s="386"/>
      <c r="I73" s="386"/>
      <c r="J73" s="386"/>
      <c r="K73" s="281"/>
    </row>
    <row r="74" spans="2:11" ht="17.25" customHeight="1">
      <c r="B74" s="280"/>
      <c r="C74" s="282" t="s">
        <v>1468</v>
      </c>
      <c r="D74" s="282"/>
      <c r="E74" s="282"/>
      <c r="F74" s="282" t="s">
        <v>1469</v>
      </c>
      <c r="G74" s="283"/>
      <c r="H74" s="282" t="s">
        <v>146</v>
      </c>
      <c r="I74" s="282" t="s">
        <v>57</v>
      </c>
      <c r="J74" s="282" t="s">
        <v>1470</v>
      </c>
      <c r="K74" s="281"/>
    </row>
    <row r="75" spans="2:11" ht="17.25" customHeight="1">
      <c r="B75" s="280"/>
      <c r="C75" s="284" t="s">
        <v>1471</v>
      </c>
      <c r="D75" s="284"/>
      <c r="E75" s="284"/>
      <c r="F75" s="285" t="s">
        <v>1472</v>
      </c>
      <c r="G75" s="286"/>
      <c r="H75" s="284"/>
      <c r="I75" s="284"/>
      <c r="J75" s="284" t="s">
        <v>1473</v>
      </c>
      <c r="K75" s="281"/>
    </row>
    <row r="76" spans="2:11" ht="5.25" customHeight="1">
      <c r="B76" s="280"/>
      <c r="C76" s="287"/>
      <c r="D76" s="287"/>
      <c r="E76" s="287"/>
      <c r="F76" s="287"/>
      <c r="G76" s="288"/>
      <c r="H76" s="287"/>
      <c r="I76" s="287"/>
      <c r="J76" s="287"/>
      <c r="K76" s="281"/>
    </row>
    <row r="77" spans="2:11" ht="15" customHeight="1">
      <c r="B77" s="280"/>
      <c r="C77" s="270" t="s">
        <v>53</v>
      </c>
      <c r="D77" s="287"/>
      <c r="E77" s="287"/>
      <c r="F77" s="289" t="s">
        <v>1474</v>
      </c>
      <c r="G77" s="288"/>
      <c r="H77" s="270" t="s">
        <v>1475</v>
      </c>
      <c r="I77" s="270" t="s">
        <v>1476</v>
      </c>
      <c r="J77" s="270">
        <v>20</v>
      </c>
      <c r="K77" s="281"/>
    </row>
    <row r="78" spans="2:11" ht="15" customHeight="1">
      <c r="B78" s="280"/>
      <c r="C78" s="270" t="s">
        <v>1477</v>
      </c>
      <c r="D78" s="270"/>
      <c r="E78" s="270"/>
      <c r="F78" s="289" t="s">
        <v>1474</v>
      </c>
      <c r="G78" s="288"/>
      <c r="H78" s="270" t="s">
        <v>1478</v>
      </c>
      <c r="I78" s="270" t="s">
        <v>1476</v>
      </c>
      <c r="J78" s="270">
        <v>120</v>
      </c>
      <c r="K78" s="281"/>
    </row>
    <row r="79" spans="2:11" ht="15" customHeight="1">
      <c r="B79" s="290"/>
      <c r="C79" s="270" t="s">
        <v>1479</v>
      </c>
      <c r="D79" s="270"/>
      <c r="E79" s="270"/>
      <c r="F79" s="289" t="s">
        <v>1480</v>
      </c>
      <c r="G79" s="288"/>
      <c r="H79" s="270" t="s">
        <v>1481</v>
      </c>
      <c r="I79" s="270" t="s">
        <v>1476</v>
      </c>
      <c r="J79" s="270">
        <v>50</v>
      </c>
      <c r="K79" s="281"/>
    </row>
    <row r="80" spans="2:11" ht="15" customHeight="1">
      <c r="B80" s="290"/>
      <c r="C80" s="270" t="s">
        <v>1482</v>
      </c>
      <c r="D80" s="270"/>
      <c r="E80" s="270"/>
      <c r="F80" s="289" t="s">
        <v>1474</v>
      </c>
      <c r="G80" s="288"/>
      <c r="H80" s="270" t="s">
        <v>1483</v>
      </c>
      <c r="I80" s="270" t="s">
        <v>1484</v>
      </c>
      <c r="J80" s="270"/>
      <c r="K80" s="281"/>
    </row>
    <row r="81" spans="2:11" ht="15" customHeight="1">
      <c r="B81" s="290"/>
      <c r="C81" s="291" t="s">
        <v>1485</v>
      </c>
      <c r="D81" s="291"/>
      <c r="E81" s="291"/>
      <c r="F81" s="292" t="s">
        <v>1480</v>
      </c>
      <c r="G81" s="291"/>
      <c r="H81" s="291" t="s">
        <v>1486</v>
      </c>
      <c r="I81" s="291" t="s">
        <v>1476</v>
      </c>
      <c r="J81" s="291">
        <v>15</v>
      </c>
      <c r="K81" s="281"/>
    </row>
    <row r="82" spans="2:11" ht="15" customHeight="1">
      <c r="B82" s="290"/>
      <c r="C82" s="291" t="s">
        <v>1487</v>
      </c>
      <c r="D82" s="291"/>
      <c r="E82" s="291"/>
      <c r="F82" s="292" t="s">
        <v>1480</v>
      </c>
      <c r="G82" s="291"/>
      <c r="H82" s="291" t="s">
        <v>1488</v>
      </c>
      <c r="I82" s="291" t="s">
        <v>1476</v>
      </c>
      <c r="J82" s="291">
        <v>15</v>
      </c>
      <c r="K82" s="281"/>
    </row>
    <row r="83" spans="2:11" ht="15" customHeight="1">
      <c r="B83" s="290"/>
      <c r="C83" s="291" t="s">
        <v>1489</v>
      </c>
      <c r="D83" s="291"/>
      <c r="E83" s="291"/>
      <c r="F83" s="292" t="s">
        <v>1480</v>
      </c>
      <c r="G83" s="291"/>
      <c r="H83" s="291" t="s">
        <v>1490</v>
      </c>
      <c r="I83" s="291" t="s">
        <v>1476</v>
      </c>
      <c r="J83" s="291">
        <v>20</v>
      </c>
      <c r="K83" s="281"/>
    </row>
    <row r="84" spans="2:11" ht="15" customHeight="1">
      <c r="B84" s="290"/>
      <c r="C84" s="291" t="s">
        <v>1491</v>
      </c>
      <c r="D84" s="291"/>
      <c r="E84" s="291"/>
      <c r="F84" s="292" t="s">
        <v>1480</v>
      </c>
      <c r="G84" s="291"/>
      <c r="H84" s="291" t="s">
        <v>1492</v>
      </c>
      <c r="I84" s="291" t="s">
        <v>1476</v>
      </c>
      <c r="J84" s="291">
        <v>20</v>
      </c>
      <c r="K84" s="281"/>
    </row>
    <row r="85" spans="2:11" ht="15" customHeight="1">
      <c r="B85" s="290"/>
      <c r="C85" s="270" t="s">
        <v>1493</v>
      </c>
      <c r="D85" s="270"/>
      <c r="E85" s="270"/>
      <c r="F85" s="289" t="s">
        <v>1480</v>
      </c>
      <c r="G85" s="288"/>
      <c r="H85" s="270" t="s">
        <v>1494</v>
      </c>
      <c r="I85" s="270" t="s">
        <v>1476</v>
      </c>
      <c r="J85" s="270">
        <v>50</v>
      </c>
      <c r="K85" s="281"/>
    </row>
    <row r="86" spans="2:11" ht="15" customHeight="1">
      <c r="B86" s="290"/>
      <c r="C86" s="270" t="s">
        <v>1495</v>
      </c>
      <c r="D86" s="270"/>
      <c r="E86" s="270"/>
      <c r="F86" s="289" t="s">
        <v>1480</v>
      </c>
      <c r="G86" s="288"/>
      <c r="H86" s="270" t="s">
        <v>1496</v>
      </c>
      <c r="I86" s="270" t="s">
        <v>1476</v>
      </c>
      <c r="J86" s="270">
        <v>20</v>
      </c>
      <c r="K86" s="281"/>
    </row>
    <row r="87" spans="2:11" ht="15" customHeight="1">
      <c r="B87" s="290"/>
      <c r="C87" s="270" t="s">
        <v>1497</v>
      </c>
      <c r="D87" s="270"/>
      <c r="E87" s="270"/>
      <c r="F87" s="289" t="s">
        <v>1480</v>
      </c>
      <c r="G87" s="288"/>
      <c r="H87" s="270" t="s">
        <v>1498</v>
      </c>
      <c r="I87" s="270" t="s">
        <v>1476</v>
      </c>
      <c r="J87" s="270">
        <v>20</v>
      </c>
      <c r="K87" s="281"/>
    </row>
    <row r="88" spans="2:11" ht="15" customHeight="1">
      <c r="B88" s="290"/>
      <c r="C88" s="270" t="s">
        <v>1499</v>
      </c>
      <c r="D88" s="270"/>
      <c r="E88" s="270"/>
      <c r="F88" s="289" t="s">
        <v>1480</v>
      </c>
      <c r="G88" s="288"/>
      <c r="H88" s="270" t="s">
        <v>1500</v>
      </c>
      <c r="I88" s="270" t="s">
        <v>1476</v>
      </c>
      <c r="J88" s="270">
        <v>50</v>
      </c>
      <c r="K88" s="281"/>
    </row>
    <row r="89" spans="2:11" ht="15" customHeight="1">
      <c r="B89" s="290"/>
      <c r="C89" s="270" t="s">
        <v>1501</v>
      </c>
      <c r="D89" s="270"/>
      <c r="E89" s="270"/>
      <c r="F89" s="289" t="s">
        <v>1480</v>
      </c>
      <c r="G89" s="288"/>
      <c r="H89" s="270" t="s">
        <v>1501</v>
      </c>
      <c r="I89" s="270" t="s">
        <v>1476</v>
      </c>
      <c r="J89" s="270">
        <v>50</v>
      </c>
      <c r="K89" s="281"/>
    </row>
    <row r="90" spans="2:11" ht="15" customHeight="1">
      <c r="B90" s="290"/>
      <c r="C90" s="270" t="s">
        <v>151</v>
      </c>
      <c r="D90" s="270"/>
      <c r="E90" s="270"/>
      <c r="F90" s="289" t="s">
        <v>1480</v>
      </c>
      <c r="G90" s="288"/>
      <c r="H90" s="270" t="s">
        <v>1502</v>
      </c>
      <c r="I90" s="270" t="s">
        <v>1476</v>
      </c>
      <c r="J90" s="270">
        <v>255</v>
      </c>
      <c r="K90" s="281"/>
    </row>
    <row r="91" spans="2:11" ht="15" customHeight="1">
      <c r="B91" s="290"/>
      <c r="C91" s="270" t="s">
        <v>1503</v>
      </c>
      <c r="D91" s="270"/>
      <c r="E91" s="270"/>
      <c r="F91" s="289" t="s">
        <v>1474</v>
      </c>
      <c r="G91" s="288"/>
      <c r="H91" s="270" t="s">
        <v>1504</v>
      </c>
      <c r="I91" s="270" t="s">
        <v>1505</v>
      </c>
      <c r="J91" s="270"/>
      <c r="K91" s="281"/>
    </row>
    <row r="92" spans="2:11" ht="15" customHeight="1">
      <c r="B92" s="290"/>
      <c r="C92" s="270" t="s">
        <v>1506</v>
      </c>
      <c r="D92" s="270"/>
      <c r="E92" s="270"/>
      <c r="F92" s="289" t="s">
        <v>1474</v>
      </c>
      <c r="G92" s="288"/>
      <c r="H92" s="270" t="s">
        <v>1507</v>
      </c>
      <c r="I92" s="270" t="s">
        <v>1508</v>
      </c>
      <c r="J92" s="270"/>
      <c r="K92" s="281"/>
    </row>
    <row r="93" spans="2:11" ht="15" customHeight="1">
      <c r="B93" s="290"/>
      <c r="C93" s="270" t="s">
        <v>1509</v>
      </c>
      <c r="D93" s="270"/>
      <c r="E93" s="270"/>
      <c r="F93" s="289" t="s">
        <v>1474</v>
      </c>
      <c r="G93" s="288"/>
      <c r="H93" s="270" t="s">
        <v>1509</v>
      </c>
      <c r="I93" s="270" t="s">
        <v>1508</v>
      </c>
      <c r="J93" s="270"/>
      <c r="K93" s="281"/>
    </row>
    <row r="94" spans="2:11" ht="15" customHeight="1">
      <c r="B94" s="290"/>
      <c r="C94" s="270" t="s">
        <v>38</v>
      </c>
      <c r="D94" s="270"/>
      <c r="E94" s="270"/>
      <c r="F94" s="289" t="s">
        <v>1474</v>
      </c>
      <c r="G94" s="288"/>
      <c r="H94" s="270" t="s">
        <v>1510</v>
      </c>
      <c r="I94" s="270" t="s">
        <v>1508</v>
      </c>
      <c r="J94" s="270"/>
      <c r="K94" s="281"/>
    </row>
    <row r="95" spans="2:11" ht="15" customHeight="1">
      <c r="B95" s="290"/>
      <c r="C95" s="270" t="s">
        <v>48</v>
      </c>
      <c r="D95" s="270"/>
      <c r="E95" s="270"/>
      <c r="F95" s="289" t="s">
        <v>1474</v>
      </c>
      <c r="G95" s="288"/>
      <c r="H95" s="270" t="s">
        <v>1511</v>
      </c>
      <c r="I95" s="270" t="s">
        <v>1508</v>
      </c>
      <c r="J95" s="270"/>
      <c r="K95" s="281"/>
    </row>
    <row r="96" spans="2:11" ht="15" customHeight="1">
      <c r="B96" s="293"/>
      <c r="C96" s="294"/>
      <c r="D96" s="294"/>
      <c r="E96" s="294"/>
      <c r="F96" s="294"/>
      <c r="G96" s="294"/>
      <c r="H96" s="294"/>
      <c r="I96" s="294"/>
      <c r="J96" s="294"/>
      <c r="K96" s="295"/>
    </row>
    <row r="97" spans="2:11" ht="18.75" customHeight="1">
      <c r="B97" s="296"/>
      <c r="C97" s="297"/>
      <c r="D97" s="297"/>
      <c r="E97" s="297"/>
      <c r="F97" s="297"/>
      <c r="G97" s="297"/>
      <c r="H97" s="297"/>
      <c r="I97" s="297"/>
      <c r="J97" s="297"/>
      <c r="K97" s="296"/>
    </row>
    <row r="98" spans="2:11" ht="18.75" customHeight="1">
      <c r="B98" s="276"/>
      <c r="C98" s="276"/>
      <c r="D98" s="276"/>
      <c r="E98" s="276"/>
      <c r="F98" s="276"/>
      <c r="G98" s="276"/>
      <c r="H98" s="276"/>
      <c r="I98" s="276"/>
      <c r="J98" s="276"/>
      <c r="K98" s="276"/>
    </row>
    <row r="99" spans="2:11" ht="7.5" customHeight="1">
      <c r="B99" s="277"/>
      <c r="C99" s="278"/>
      <c r="D99" s="278"/>
      <c r="E99" s="278"/>
      <c r="F99" s="278"/>
      <c r="G99" s="278"/>
      <c r="H99" s="278"/>
      <c r="I99" s="278"/>
      <c r="J99" s="278"/>
      <c r="K99" s="279"/>
    </row>
    <row r="100" spans="2:11" ht="45" customHeight="1">
      <c r="B100" s="280"/>
      <c r="C100" s="386" t="s">
        <v>1512</v>
      </c>
      <c r="D100" s="386"/>
      <c r="E100" s="386"/>
      <c r="F100" s="386"/>
      <c r="G100" s="386"/>
      <c r="H100" s="386"/>
      <c r="I100" s="386"/>
      <c r="J100" s="386"/>
      <c r="K100" s="281"/>
    </row>
    <row r="101" spans="2:11" ht="17.25" customHeight="1">
      <c r="B101" s="280"/>
      <c r="C101" s="282" t="s">
        <v>1468</v>
      </c>
      <c r="D101" s="282"/>
      <c r="E101" s="282"/>
      <c r="F101" s="282" t="s">
        <v>1469</v>
      </c>
      <c r="G101" s="283"/>
      <c r="H101" s="282" t="s">
        <v>146</v>
      </c>
      <c r="I101" s="282" t="s">
        <v>57</v>
      </c>
      <c r="J101" s="282" t="s">
        <v>1470</v>
      </c>
      <c r="K101" s="281"/>
    </row>
    <row r="102" spans="2:11" ht="17.25" customHeight="1">
      <c r="B102" s="280"/>
      <c r="C102" s="284" t="s">
        <v>1471</v>
      </c>
      <c r="D102" s="284"/>
      <c r="E102" s="284"/>
      <c r="F102" s="285" t="s">
        <v>1472</v>
      </c>
      <c r="G102" s="286"/>
      <c r="H102" s="284"/>
      <c r="I102" s="284"/>
      <c r="J102" s="284" t="s">
        <v>1473</v>
      </c>
      <c r="K102" s="281"/>
    </row>
    <row r="103" spans="2:11" ht="5.25" customHeight="1">
      <c r="B103" s="280"/>
      <c r="C103" s="282"/>
      <c r="D103" s="282"/>
      <c r="E103" s="282"/>
      <c r="F103" s="282"/>
      <c r="G103" s="298"/>
      <c r="H103" s="282"/>
      <c r="I103" s="282"/>
      <c r="J103" s="282"/>
      <c r="K103" s="281"/>
    </row>
    <row r="104" spans="2:11" ht="15" customHeight="1">
      <c r="B104" s="280"/>
      <c r="C104" s="270" t="s">
        <v>53</v>
      </c>
      <c r="D104" s="287"/>
      <c r="E104" s="287"/>
      <c r="F104" s="289" t="s">
        <v>1474</v>
      </c>
      <c r="G104" s="298"/>
      <c r="H104" s="270" t="s">
        <v>1513</v>
      </c>
      <c r="I104" s="270" t="s">
        <v>1476</v>
      </c>
      <c r="J104" s="270">
        <v>20</v>
      </c>
      <c r="K104" s="281"/>
    </row>
    <row r="105" spans="2:11" ht="15" customHeight="1">
      <c r="B105" s="280"/>
      <c r="C105" s="270" t="s">
        <v>1477</v>
      </c>
      <c r="D105" s="270"/>
      <c r="E105" s="270"/>
      <c r="F105" s="289" t="s">
        <v>1474</v>
      </c>
      <c r="G105" s="270"/>
      <c r="H105" s="270" t="s">
        <v>1513</v>
      </c>
      <c r="I105" s="270" t="s">
        <v>1476</v>
      </c>
      <c r="J105" s="270">
        <v>120</v>
      </c>
      <c r="K105" s="281"/>
    </row>
    <row r="106" spans="2:11" ht="15" customHeight="1">
      <c r="B106" s="290"/>
      <c r="C106" s="270" t="s">
        <v>1479</v>
      </c>
      <c r="D106" s="270"/>
      <c r="E106" s="270"/>
      <c r="F106" s="289" t="s">
        <v>1480</v>
      </c>
      <c r="G106" s="270"/>
      <c r="H106" s="270" t="s">
        <v>1513</v>
      </c>
      <c r="I106" s="270" t="s">
        <v>1476</v>
      </c>
      <c r="J106" s="270">
        <v>50</v>
      </c>
      <c r="K106" s="281"/>
    </row>
    <row r="107" spans="2:11" ht="15" customHeight="1">
      <c r="B107" s="290"/>
      <c r="C107" s="270" t="s">
        <v>1482</v>
      </c>
      <c r="D107" s="270"/>
      <c r="E107" s="270"/>
      <c r="F107" s="289" t="s">
        <v>1474</v>
      </c>
      <c r="G107" s="270"/>
      <c r="H107" s="270" t="s">
        <v>1513</v>
      </c>
      <c r="I107" s="270" t="s">
        <v>1484</v>
      </c>
      <c r="J107" s="270"/>
      <c r="K107" s="281"/>
    </row>
    <row r="108" spans="2:11" ht="15" customHeight="1">
      <c r="B108" s="290"/>
      <c r="C108" s="270" t="s">
        <v>1493</v>
      </c>
      <c r="D108" s="270"/>
      <c r="E108" s="270"/>
      <c r="F108" s="289" t="s">
        <v>1480</v>
      </c>
      <c r="G108" s="270"/>
      <c r="H108" s="270" t="s">
        <v>1513</v>
      </c>
      <c r="I108" s="270" t="s">
        <v>1476</v>
      </c>
      <c r="J108" s="270">
        <v>50</v>
      </c>
      <c r="K108" s="281"/>
    </row>
    <row r="109" spans="2:11" ht="15" customHeight="1">
      <c r="B109" s="290"/>
      <c r="C109" s="270" t="s">
        <v>1501</v>
      </c>
      <c r="D109" s="270"/>
      <c r="E109" s="270"/>
      <c r="F109" s="289" t="s">
        <v>1480</v>
      </c>
      <c r="G109" s="270"/>
      <c r="H109" s="270" t="s">
        <v>1513</v>
      </c>
      <c r="I109" s="270" t="s">
        <v>1476</v>
      </c>
      <c r="J109" s="270">
        <v>50</v>
      </c>
      <c r="K109" s="281"/>
    </row>
    <row r="110" spans="2:11" ht="15" customHeight="1">
      <c r="B110" s="290"/>
      <c r="C110" s="270" t="s">
        <v>1499</v>
      </c>
      <c r="D110" s="270"/>
      <c r="E110" s="270"/>
      <c r="F110" s="289" t="s">
        <v>1480</v>
      </c>
      <c r="G110" s="270"/>
      <c r="H110" s="270" t="s">
        <v>1513</v>
      </c>
      <c r="I110" s="270" t="s">
        <v>1476</v>
      </c>
      <c r="J110" s="270">
        <v>50</v>
      </c>
      <c r="K110" s="281"/>
    </row>
    <row r="111" spans="2:11" ht="15" customHeight="1">
      <c r="B111" s="290"/>
      <c r="C111" s="270" t="s">
        <v>53</v>
      </c>
      <c r="D111" s="270"/>
      <c r="E111" s="270"/>
      <c r="F111" s="289" t="s">
        <v>1474</v>
      </c>
      <c r="G111" s="270"/>
      <c r="H111" s="270" t="s">
        <v>1514</v>
      </c>
      <c r="I111" s="270" t="s">
        <v>1476</v>
      </c>
      <c r="J111" s="270">
        <v>20</v>
      </c>
      <c r="K111" s="281"/>
    </row>
    <row r="112" spans="2:11" ht="15" customHeight="1">
      <c r="B112" s="290"/>
      <c r="C112" s="270" t="s">
        <v>1515</v>
      </c>
      <c r="D112" s="270"/>
      <c r="E112" s="270"/>
      <c r="F112" s="289" t="s">
        <v>1474</v>
      </c>
      <c r="G112" s="270"/>
      <c r="H112" s="270" t="s">
        <v>1516</v>
      </c>
      <c r="I112" s="270" t="s">
        <v>1476</v>
      </c>
      <c r="J112" s="270">
        <v>120</v>
      </c>
      <c r="K112" s="281"/>
    </row>
    <row r="113" spans="2:11" ht="15" customHeight="1">
      <c r="B113" s="290"/>
      <c r="C113" s="270" t="s">
        <v>38</v>
      </c>
      <c r="D113" s="270"/>
      <c r="E113" s="270"/>
      <c r="F113" s="289" t="s">
        <v>1474</v>
      </c>
      <c r="G113" s="270"/>
      <c r="H113" s="270" t="s">
        <v>1517</v>
      </c>
      <c r="I113" s="270" t="s">
        <v>1508</v>
      </c>
      <c r="J113" s="270"/>
      <c r="K113" s="281"/>
    </row>
    <row r="114" spans="2:11" ht="15" customHeight="1">
      <c r="B114" s="290"/>
      <c r="C114" s="270" t="s">
        <v>48</v>
      </c>
      <c r="D114" s="270"/>
      <c r="E114" s="270"/>
      <c r="F114" s="289" t="s">
        <v>1474</v>
      </c>
      <c r="G114" s="270"/>
      <c r="H114" s="270" t="s">
        <v>1518</v>
      </c>
      <c r="I114" s="270" t="s">
        <v>1508</v>
      </c>
      <c r="J114" s="270"/>
      <c r="K114" s="281"/>
    </row>
    <row r="115" spans="2:11" ht="15" customHeight="1">
      <c r="B115" s="290"/>
      <c r="C115" s="270" t="s">
        <v>57</v>
      </c>
      <c r="D115" s="270"/>
      <c r="E115" s="270"/>
      <c r="F115" s="289" t="s">
        <v>1474</v>
      </c>
      <c r="G115" s="270"/>
      <c r="H115" s="270" t="s">
        <v>1519</v>
      </c>
      <c r="I115" s="270" t="s">
        <v>1520</v>
      </c>
      <c r="J115" s="270"/>
      <c r="K115" s="281"/>
    </row>
    <row r="116" spans="2:11" ht="15" customHeight="1">
      <c r="B116" s="293"/>
      <c r="C116" s="299"/>
      <c r="D116" s="299"/>
      <c r="E116" s="299"/>
      <c r="F116" s="299"/>
      <c r="G116" s="299"/>
      <c r="H116" s="299"/>
      <c r="I116" s="299"/>
      <c r="J116" s="299"/>
      <c r="K116" s="295"/>
    </row>
    <row r="117" spans="2:11" ht="18.75" customHeight="1">
      <c r="B117" s="300"/>
      <c r="C117" s="266"/>
      <c r="D117" s="266"/>
      <c r="E117" s="266"/>
      <c r="F117" s="301"/>
      <c r="G117" s="266"/>
      <c r="H117" s="266"/>
      <c r="I117" s="266"/>
      <c r="J117" s="266"/>
      <c r="K117" s="300"/>
    </row>
    <row r="118" spans="2:11" ht="18.75" customHeight="1">
      <c r="B118" s="276"/>
      <c r="C118" s="276"/>
      <c r="D118" s="276"/>
      <c r="E118" s="276"/>
      <c r="F118" s="276"/>
      <c r="G118" s="276"/>
      <c r="H118" s="276"/>
      <c r="I118" s="276"/>
      <c r="J118" s="276"/>
      <c r="K118" s="276"/>
    </row>
    <row r="119" spans="2:11" ht="7.5" customHeight="1">
      <c r="B119" s="302"/>
      <c r="C119" s="303"/>
      <c r="D119" s="303"/>
      <c r="E119" s="303"/>
      <c r="F119" s="303"/>
      <c r="G119" s="303"/>
      <c r="H119" s="303"/>
      <c r="I119" s="303"/>
      <c r="J119" s="303"/>
      <c r="K119" s="304"/>
    </row>
    <row r="120" spans="2:11" ht="45" customHeight="1">
      <c r="B120" s="305"/>
      <c r="C120" s="385" t="s">
        <v>1521</v>
      </c>
      <c r="D120" s="385"/>
      <c r="E120" s="385"/>
      <c r="F120" s="385"/>
      <c r="G120" s="385"/>
      <c r="H120" s="385"/>
      <c r="I120" s="385"/>
      <c r="J120" s="385"/>
      <c r="K120" s="306"/>
    </row>
    <row r="121" spans="2:11" ht="17.25" customHeight="1">
      <c r="B121" s="307"/>
      <c r="C121" s="282" t="s">
        <v>1468</v>
      </c>
      <c r="D121" s="282"/>
      <c r="E121" s="282"/>
      <c r="F121" s="282" t="s">
        <v>1469</v>
      </c>
      <c r="G121" s="283"/>
      <c r="H121" s="282" t="s">
        <v>146</v>
      </c>
      <c r="I121" s="282" t="s">
        <v>57</v>
      </c>
      <c r="J121" s="282" t="s">
        <v>1470</v>
      </c>
      <c r="K121" s="308"/>
    </row>
    <row r="122" spans="2:11" ht="17.25" customHeight="1">
      <c r="B122" s="307"/>
      <c r="C122" s="284" t="s">
        <v>1471</v>
      </c>
      <c r="D122" s="284"/>
      <c r="E122" s="284"/>
      <c r="F122" s="285" t="s">
        <v>1472</v>
      </c>
      <c r="G122" s="286"/>
      <c r="H122" s="284"/>
      <c r="I122" s="284"/>
      <c r="J122" s="284" t="s">
        <v>1473</v>
      </c>
      <c r="K122" s="308"/>
    </row>
    <row r="123" spans="2:11" ht="5.25" customHeight="1">
      <c r="B123" s="309"/>
      <c r="C123" s="287"/>
      <c r="D123" s="287"/>
      <c r="E123" s="287"/>
      <c r="F123" s="287"/>
      <c r="G123" s="270"/>
      <c r="H123" s="287"/>
      <c r="I123" s="287"/>
      <c r="J123" s="287"/>
      <c r="K123" s="310"/>
    </row>
    <row r="124" spans="2:11" ht="15" customHeight="1">
      <c r="B124" s="309"/>
      <c r="C124" s="270" t="s">
        <v>1477</v>
      </c>
      <c r="D124" s="287"/>
      <c r="E124" s="287"/>
      <c r="F124" s="289" t="s">
        <v>1474</v>
      </c>
      <c r="G124" s="270"/>
      <c r="H124" s="270" t="s">
        <v>1513</v>
      </c>
      <c r="I124" s="270" t="s">
        <v>1476</v>
      </c>
      <c r="J124" s="270">
        <v>120</v>
      </c>
      <c r="K124" s="311"/>
    </row>
    <row r="125" spans="2:11" ht="15" customHeight="1">
      <c r="B125" s="309"/>
      <c r="C125" s="270" t="s">
        <v>1522</v>
      </c>
      <c r="D125" s="270"/>
      <c r="E125" s="270"/>
      <c r="F125" s="289" t="s">
        <v>1474</v>
      </c>
      <c r="G125" s="270"/>
      <c r="H125" s="270" t="s">
        <v>1523</v>
      </c>
      <c r="I125" s="270" t="s">
        <v>1476</v>
      </c>
      <c r="J125" s="270" t="s">
        <v>1524</v>
      </c>
      <c r="K125" s="311"/>
    </row>
    <row r="126" spans="2:11" ht="15" customHeight="1">
      <c r="B126" s="309"/>
      <c r="C126" s="270" t="s">
        <v>1423</v>
      </c>
      <c r="D126" s="270"/>
      <c r="E126" s="270"/>
      <c r="F126" s="289" t="s">
        <v>1474</v>
      </c>
      <c r="G126" s="270"/>
      <c r="H126" s="270" t="s">
        <v>1525</v>
      </c>
      <c r="I126" s="270" t="s">
        <v>1476</v>
      </c>
      <c r="J126" s="270" t="s">
        <v>1524</v>
      </c>
      <c r="K126" s="311"/>
    </row>
    <row r="127" spans="2:11" ht="15" customHeight="1">
      <c r="B127" s="309"/>
      <c r="C127" s="270" t="s">
        <v>1485</v>
      </c>
      <c r="D127" s="270"/>
      <c r="E127" s="270"/>
      <c r="F127" s="289" t="s">
        <v>1480</v>
      </c>
      <c r="G127" s="270"/>
      <c r="H127" s="270" t="s">
        <v>1486</v>
      </c>
      <c r="I127" s="270" t="s">
        <v>1476</v>
      </c>
      <c r="J127" s="270">
        <v>15</v>
      </c>
      <c r="K127" s="311"/>
    </row>
    <row r="128" spans="2:11" ht="15" customHeight="1">
      <c r="B128" s="309"/>
      <c r="C128" s="291" t="s">
        <v>1487</v>
      </c>
      <c r="D128" s="291"/>
      <c r="E128" s="291"/>
      <c r="F128" s="292" t="s">
        <v>1480</v>
      </c>
      <c r="G128" s="291"/>
      <c r="H128" s="291" t="s">
        <v>1488</v>
      </c>
      <c r="I128" s="291" t="s">
        <v>1476</v>
      </c>
      <c r="J128" s="291">
        <v>15</v>
      </c>
      <c r="K128" s="311"/>
    </row>
    <row r="129" spans="2:11" ht="15" customHeight="1">
      <c r="B129" s="309"/>
      <c r="C129" s="291" t="s">
        <v>1489</v>
      </c>
      <c r="D129" s="291"/>
      <c r="E129" s="291"/>
      <c r="F129" s="292" t="s">
        <v>1480</v>
      </c>
      <c r="G129" s="291"/>
      <c r="H129" s="291" t="s">
        <v>1490</v>
      </c>
      <c r="I129" s="291" t="s">
        <v>1476</v>
      </c>
      <c r="J129" s="291">
        <v>20</v>
      </c>
      <c r="K129" s="311"/>
    </row>
    <row r="130" spans="2:11" ht="15" customHeight="1">
      <c r="B130" s="309"/>
      <c r="C130" s="291" t="s">
        <v>1491</v>
      </c>
      <c r="D130" s="291"/>
      <c r="E130" s="291"/>
      <c r="F130" s="292" t="s">
        <v>1480</v>
      </c>
      <c r="G130" s="291"/>
      <c r="H130" s="291" t="s">
        <v>1492</v>
      </c>
      <c r="I130" s="291" t="s">
        <v>1476</v>
      </c>
      <c r="J130" s="291">
        <v>20</v>
      </c>
      <c r="K130" s="311"/>
    </row>
    <row r="131" spans="2:11" ht="15" customHeight="1">
      <c r="B131" s="309"/>
      <c r="C131" s="270" t="s">
        <v>1479</v>
      </c>
      <c r="D131" s="270"/>
      <c r="E131" s="270"/>
      <c r="F131" s="289" t="s">
        <v>1480</v>
      </c>
      <c r="G131" s="270"/>
      <c r="H131" s="270" t="s">
        <v>1513</v>
      </c>
      <c r="I131" s="270" t="s">
        <v>1476</v>
      </c>
      <c r="J131" s="270">
        <v>50</v>
      </c>
      <c r="K131" s="311"/>
    </row>
    <row r="132" spans="2:11" ht="15" customHeight="1">
      <c r="B132" s="309"/>
      <c r="C132" s="270" t="s">
        <v>1493</v>
      </c>
      <c r="D132" s="270"/>
      <c r="E132" s="270"/>
      <c r="F132" s="289" t="s">
        <v>1480</v>
      </c>
      <c r="G132" s="270"/>
      <c r="H132" s="270" t="s">
        <v>1513</v>
      </c>
      <c r="I132" s="270" t="s">
        <v>1476</v>
      </c>
      <c r="J132" s="270">
        <v>50</v>
      </c>
      <c r="K132" s="311"/>
    </row>
    <row r="133" spans="2:11" ht="15" customHeight="1">
      <c r="B133" s="309"/>
      <c r="C133" s="270" t="s">
        <v>1499</v>
      </c>
      <c r="D133" s="270"/>
      <c r="E133" s="270"/>
      <c r="F133" s="289" t="s">
        <v>1480</v>
      </c>
      <c r="G133" s="270"/>
      <c r="H133" s="270" t="s">
        <v>1513</v>
      </c>
      <c r="I133" s="270" t="s">
        <v>1476</v>
      </c>
      <c r="J133" s="270">
        <v>50</v>
      </c>
      <c r="K133" s="311"/>
    </row>
    <row r="134" spans="2:11" ht="15" customHeight="1">
      <c r="B134" s="309"/>
      <c r="C134" s="270" t="s">
        <v>1501</v>
      </c>
      <c r="D134" s="270"/>
      <c r="E134" s="270"/>
      <c r="F134" s="289" t="s">
        <v>1480</v>
      </c>
      <c r="G134" s="270"/>
      <c r="H134" s="270" t="s">
        <v>1513</v>
      </c>
      <c r="I134" s="270" t="s">
        <v>1476</v>
      </c>
      <c r="J134" s="270">
        <v>50</v>
      </c>
      <c r="K134" s="311"/>
    </row>
    <row r="135" spans="2:11" ht="15" customHeight="1">
      <c r="B135" s="309"/>
      <c r="C135" s="270" t="s">
        <v>151</v>
      </c>
      <c r="D135" s="270"/>
      <c r="E135" s="270"/>
      <c r="F135" s="289" t="s">
        <v>1480</v>
      </c>
      <c r="G135" s="270"/>
      <c r="H135" s="270" t="s">
        <v>1526</v>
      </c>
      <c r="I135" s="270" t="s">
        <v>1476</v>
      </c>
      <c r="J135" s="270">
        <v>255</v>
      </c>
      <c r="K135" s="311"/>
    </row>
    <row r="136" spans="2:11" ht="15" customHeight="1">
      <c r="B136" s="309"/>
      <c r="C136" s="270" t="s">
        <v>1503</v>
      </c>
      <c r="D136" s="270"/>
      <c r="E136" s="270"/>
      <c r="F136" s="289" t="s">
        <v>1474</v>
      </c>
      <c r="G136" s="270"/>
      <c r="H136" s="270" t="s">
        <v>1527</v>
      </c>
      <c r="I136" s="270" t="s">
        <v>1505</v>
      </c>
      <c r="J136" s="270"/>
      <c r="K136" s="311"/>
    </row>
    <row r="137" spans="2:11" ht="15" customHeight="1">
      <c r="B137" s="309"/>
      <c r="C137" s="270" t="s">
        <v>1506</v>
      </c>
      <c r="D137" s="270"/>
      <c r="E137" s="270"/>
      <c r="F137" s="289" t="s">
        <v>1474</v>
      </c>
      <c r="G137" s="270"/>
      <c r="H137" s="270" t="s">
        <v>1528</v>
      </c>
      <c r="I137" s="270" t="s">
        <v>1508</v>
      </c>
      <c r="J137" s="270"/>
      <c r="K137" s="311"/>
    </row>
    <row r="138" spans="2:11" ht="15" customHeight="1">
      <c r="B138" s="309"/>
      <c r="C138" s="270" t="s">
        <v>1509</v>
      </c>
      <c r="D138" s="270"/>
      <c r="E138" s="270"/>
      <c r="F138" s="289" t="s">
        <v>1474</v>
      </c>
      <c r="G138" s="270"/>
      <c r="H138" s="270" t="s">
        <v>1509</v>
      </c>
      <c r="I138" s="270" t="s">
        <v>1508</v>
      </c>
      <c r="J138" s="270"/>
      <c r="K138" s="311"/>
    </row>
    <row r="139" spans="2:11" ht="15" customHeight="1">
      <c r="B139" s="309"/>
      <c r="C139" s="270" t="s">
        <v>38</v>
      </c>
      <c r="D139" s="270"/>
      <c r="E139" s="270"/>
      <c r="F139" s="289" t="s">
        <v>1474</v>
      </c>
      <c r="G139" s="270"/>
      <c r="H139" s="270" t="s">
        <v>1529</v>
      </c>
      <c r="I139" s="270" t="s">
        <v>1508</v>
      </c>
      <c r="J139" s="270"/>
      <c r="K139" s="311"/>
    </row>
    <row r="140" spans="2:11" ht="15" customHeight="1">
      <c r="B140" s="309"/>
      <c r="C140" s="270" t="s">
        <v>1530</v>
      </c>
      <c r="D140" s="270"/>
      <c r="E140" s="270"/>
      <c r="F140" s="289" t="s">
        <v>1474</v>
      </c>
      <c r="G140" s="270"/>
      <c r="H140" s="270" t="s">
        <v>1531</v>
      </c>
      <c r="I140" s="270" t="s">
        <v>1508</v>
      </c>
      <c r="J140" s="270"/>
      <c r="K140" s="311"/>
    </row>
    <row r="141" spans="2:11" ht="15" customHeight="1">
      <c r="B141" s="312"/>
      <c r="C141" s="313"/>
      <c r="D141" s="313"/>
      <c r="E141" s="313"/>
      <c r="F141" s="313"/>
      <c r="G141" s="313"/>
      <c r="H141" s="313"/>
      <c r="I141" s="313"/>
      <c r="J141" s="313"/>
      <c r="K141" s="314"/>
    </row>
    <row r="142" spans="2:11" ht="18.75" customHeight="1">
      <c r="B142" s="266"/>
      <c r="C142" s="266"/>
      <c r="D142" s="266"/>
      <c r="E142" s="266"/>
      <c r="F142" s="301"/>
      <c r="G142" s="266"/>
      <c r="H142" s="266"/>
      <c r="I142" s="266"/>
      <c r="J142" s="266"/>
      <c r="K142" s="266"/>
    </row>
    <row r="143" spans="2:11" ht="18.75" customHeight="1">
      <c r="B143" s="276"/>
      <c r="C143" s="276"/>
      <c r="D143" s="276"/>
      <c r="E143" s="276"/>
      <c r="F143" s="276"/>
      <c r="G143" s="276"/>
      <c r="H143" s="276"/>
      <c r="I143" s="276"/>
      <c r="J143" s="276"/>
      <c r="K143" s="276"/>
    </row>
    <row r="144" spans="2:11" ht="7.5" customHeight="1">
      <c r="B144" s="277"/>
      <c r="C144" s="278"/>
      <c r="D144" s="278"/>
      <c r="E144" s="278"/>
      <c r="F144" s="278"/>
      <c r="G144" s="278"/>
      <c r="H144" s="278"/>
      <c r="I144" s="278"/>
      <c r="J144" s="278"/>
      <c r="K144" s="279"/>
    </row>
    <row r="145" spans="2:11" ht="45" customHeight="1">
      <c r="B145" s="280"/>
      <c r="C145" s="386" t="s">
        <v>1532</v>
      </c>
      <c r="D145" s="386"/>
      <c r="E145" s="386"/>
      <c r="F145" s="386"/>
      <c r="G145" s="386"/>
      <c r="H145" s="386"/>
      <c r="I145" s="386"/>
      <c r="J145" s="386"/>
      <c r="K145" s="281"/>
    </row>
    <row r="146" spans="2:11" ht="17.25" customHeight="1">
      <c r="B146" s="280"/>
      <c r="C146" s="282" t="s">
        <v>1468</v>
      </c>
      <c r="D146" s="282"/>
      <c r="E146" s="282"/>
      <c r="F146" s="282" t="s">
        <v>1469</v>
      </c>
      <c r="G146" s="283"/>
      <c r="H146" s="282" t="s">
        <v>146</v>
      </c>
      <c r="I146" s="282" t="s">
        <v>57</v>
      </c>
      <c r="J146" s="282" t="s">
        <v>1470</v>
      </c>
      <c r="K146" s="281"/>
    </row>
    <row r="147" spans="2:11" ht="17.25" customHeight="1">
      <c r="B147" s="280"/>
      <c r="C147" s="284" t="s">
        <v>1471</v>
      </c>
      <c r="D147" s="284"/>
      <c r="E147" s="284"/>
      <c r="F147" s="285" t="s">
        <v>1472</v>
      </c>
      <c r="G147" s="286"/>
      <c r="H147" s="284"/>
      <c r="I147" s="284"/>
      <c r="J147" s="284" t="s">
        <v>1473</v>
      </c>
      <c r="K147" s="281"/>
    </row>
    <row r="148" spans="2:11" ht="5.25" customHeight="1">
      <c r="B148" s="290"/>
      <c r="C148" s="287"/>
      <c r="D148" s="287"/>
      <c r="E148" s="287"/>
      <c r="F148" s="287"/>
      <c r="G148" s="288"/>
      <c r="H148" s="287"/>
      <c r="I148" s="287"/>
      <c r="J148" s="287"/>
      <c r="K148" s="311"/>
    </row>
    <row r="149" spans="2:11" ht="15" customHeight="1">
      <c r="B149" s="290"/>
      <c r="C149" s="315" t="s">
        <v>1477</v>
      </c>
      <c r="D149" s="270"/>
      <c r="E149" s="270"/>
      <c r="F149" s="316" t="s">
        <v>1474</v>
      </c>
      <c r="G149" s="270"/>
      <c r="H149" s="315" t="s">
        <v>1513</v>
      </c>
      <c r="I149" s="315" t="s">
        <v>1476</v>
      </c>
      <c r="J149" s="315">
        <v>120</v>
      </c>
      <c r="K149" s="311"/>
    </row>
    <row r="150" spans="2:11" ht="15" customHeight="1">
      <c r="B150" s="290"/>
      <c r="C150" s="315" t="s">
        <v>1522</v>
      </c>
      <c r="D150" s="270"/>
      <c r="E150" s="270"/>
      <c r="F150" s="316" t="s">
        <v>1474</v>
      </c>
      <c r="G150" s="270"/>
      <c r="H150" s="315" t="s">
        <v>1533</v>
      </c>
      <c r="I150" s="315" t="s">
        <v>1476</v>
      </c>
      <c r="J150" s="315" t="s">
        <v>1524</v>
      </c>
      <c r="K150" s="311"/>
    </row>
    <row r="151" spans="2:11" ht="15" customHeight="1">
      <c r="B151" s="290"/>
      <c r="C151" s="315" t="s">
        <v>1423</v>
      </c>
      <c r="D151" s="270"/>
      <c r="E151" s="270"/>
      <c r="F151" s="316" t="s">
        <v>1474</v>
      </c>
      <c r="G151" s="270"/>
      <c r="H151" s="315" t="s">
        <v>1534</v>
      </c>
      <c r="I151" s="315" t="s">
        <v>1476</v>
      </c>
      <c r="J151" s="315" t="s">
        <v>1524</v>
      </c>
      <c r="K151" s="311"/>
    </row>
    <row r="152" spans="2:11" ht="15" customHeight="1">
      <c r="B152" s="290"/>
      <c r="C152" s="315" t="s">
        <v>1479</v>
      </c>
      <c r="D152" s="270"/>
      <c r="E152" s="270"/>
      <c r="F152" s="316" t="s">
        <v>1480</v>
      </c>
      <c r="G152" s="270"/>
      <c r="H152" s="315" t="s">
        <v>1513</v>
      </c>
      <c r="I152" s="315" t="s">
        <v>1476</v>
      </c>
      <c r="J152" s="315">
        <v>50</v>
      </c>
      <c r="K152" s="311"/>
    </row>
    <row r="153" spans="2:11" ht="15" customHeight="1">
      <c r="B153" s="290"/>
      <c r="C153" s="315" t="s">
        <v>1482</v>
      </c>
      <c r="D153" s="270"/>
      <c r="E153" s="270"/>
      <c r="F153" s="316" t="s">
        <v>1474</v>
      </c>
      <c r="G153" s="270"/>
      <c r="H153" s="315" t="s">
        <v>1513</v>
      </c>
      <c r="I153" s="315" t="s">
        <v>1484</v>
      </c>
      <c r="J153" s="315"/>
      <c r="K153" s="311"/>
    </row>
    <row r="154" spans="2:11" ht="15" customHeight="1">
      <c r="B154" s="290"/>
      <c r="C154" s="315" t="s">
        <v>1493</v>
      </c>
      <c r="D154" s="270"/>
      <c r="E154" s="270"/>
      <c r="F154" s="316" t="s">
        <v>1480</v>
      </c>
      <c r="G154" s="270"/>
      <c r="H154" s="315" t="s">
        <v>1513</v>
      </c>
      <c r="I154" s="315" t="s">
        <v>1476</v>
      </c>
      <c r="J154" s="315">
        <v>50</v>
      </c>
      <c r="K154" s="311"/>
    </row>
    <row r="155" spans="2:11" ht="15" customHeight="1">
      <c r="B155" s="290"/>
      <c r="C155" s="315" t="s">
        <v>1501</v>
      </c>
      <c r="D155" s="270"/>
      <c r="E155" s="270"/>
      <c r="F155" s="316" t="s">
        <v>1480</v>
      </c>
      <c r="G155" s="270"/>
      <c r="H155" s="315" t="s">
        <v>1513</v>
      </c>
      <c r="I155" s="315" t="s">
        <v>1476</v>
      </c>
      <c r="J155" s="315">
        <v>50</v>
      </c>
      <c r="K155" s="311"/>
    </row>
    <row r="156" spans="2:11" ht="15" customHeight="1">
      <c r="B156" s="290"/>
      <c r="C156" s="315" t="s">
        <v>1499</v>
      </c>
      <c r="D156" s="270"/>
      <c r="E156" s="270"/>
      <c r="F156" s="316" t="s">
        <v>1480</v>
      </c>
      <c r="G156" s="270"/>
      <c r="H156" s="315" t="s">
        <v>1513</v>
      </c>
      <c r="I156" s="315" t="s">
        <v>1476</v>
      </c>
      <c r="J156" s="315">
        <v>50</v>
      </c>
      <c r="K156" s="311"/>
    </row>
    <row r="157" spans="2:11" ht="15" customHeight="1">
      <c r="B157" s="290"/>
      <c r="C157" s="315" t="s">
        <v>131</v>
      </c>
      <c r="D157" s="270"/>
      <c r="E157" s="270"/>
      <c r="F157" s="316" t="s">
        <v>1474</v>
      </c>
      <c r="G157" s="270"/>
      <c r="H157" s="315" t="s">
        <v>1535</v>
      </c>
      <c r="I157" s="315" t="s">
        <v>1476</v>
      </c>
      <c r="J157" s="315" t="s">
        <v>1536</v>
      </c>
      <c r="K157" s="311"/>
    </row>
    <row r="158" spans="2:11" ht="15" customHeight="1">
      <c r="B158" s="290"/>
      <c r="C158" s="315" t="s">
        <v>1537</v>
      </c>
      <c r="D158" s="270"/>
      <c r="E158" s="270"/>
      <c r="F158" s="316" t="s">
        <v>1474</v>
      </c>
      <c r="G158" s="270"/>
      <c r="H158" s="315" t="s">
        <v>1538</v>
      </c>
      <c r="I158" s="315" t="s">
        <v>1508</v>
      </c>
      <c r="J158" s="315"/>
      <c r="K158" s="311"/>
    </row>
    <row r="159" spans="2:11" ht="15" customHeight="1">
      <c r="B159" s="317"/>
      <c r="C159" s="299"/>
      <c r="D159" s="299"/>
      <c r="E159" s="299"/>
      <c r="F159" s="299"/>
      <c r="G159" s="299"/>
      <c r="H159" s="299"/>
      <c r="I159" s="299"/>
      <c r="J159" s="299"/>
      <c r="K159" s="318"/>
    </row>
    <row r="160" spans="2:11" ht="18.75" customHeight="1">
      <c r="B160" s="266"/>
      <c r="C160" s="270"/>
      <c r="D160" s="270"/>
      <c r="E160" s="270"/>
      <c r="F160" s="289"/>
      <c r="G160" s="270"/>
      <c r="H160" s="270"/>
      <c r="I160" s="270"/>
      <c r="J160" s="270"/>
      <c r="K160" s="266"/>
    </row>
    <row r="161" spans="2:11" ht="18.75" customHeight="1">
      <c r="B161" s="276"/>
      <c r="C161" s="276"/>
      <c r="D161" s="276"/>
      <c r="E161" s="276"/>
      <c r="F161" s="276"/>
      <c r="G161" s="276"/>
      <c r="H161" s="276"/>
      <c r="I161" s="276"/>
      <c r="J161" s="276"/>
      <c r="K161" s="276"/>
    </row>
    <row r="162" spans="2:11" ht="7.5" customHeight="1">
      <c r="B162" s="258"/>
      <c r="C162" s="259"/>
      <c r="D162" s="259"/>
      <c r="E162" s="259"/>
      <c r="F162" s="259"/>
      <c r="G162" s="259"/>
      <c r="H162" s="259"/>
      <c r="I162" s="259"/>
      <c r="J162" s="259"/>
      <c r="K162" s="260"/>
    </row>
    <row r="163" spans="2:11" ht="45" customHeight="1">
      <c r="B163" s="261"/>
      <c r="C163" s="385" t="s">
        <v>1539</v>
      </c>
      <c r="D163" s="385"/>
      <c r="E163" s="385"/>
      <c r="F163" s="385"/>
      <c r="G163" s="385"/>
      <c r="H163" s="385"/>
      <c r="I163" s="385"/>
      <c r="J163" s="385"/>
      <c r="K163" s="262"/>
    </row>
    <row r="164" spans="2:11" ht="17.25" customHeight="1">
      <c r="B164" s="261"/>
      <c r="C164" s="282" t="s">
        <v>1468</v>
      </c>
      <c r="D164" s="282"/>
      <c r="E164" s="282"/>
      <c r="F164" s="282" t="s">
        <v>1469</v>
      </c>
      <c r="G164" s="319"/>
      <c r="H164" s="320" t="s">
        <v>146</v>
      </c>
      <c r="I164" s="320" t="s">
        <v>57</v>
      </c>
      <c r="J164" s="282" t="s">
        <v>1470</v>
      </c>
      <c r="K164" s="262"/>
    </row>
    <row r="165" spans="2:11" ht="17.25" customHeight="1">
      <c r="B165" s="263"/>
      <c r="C165" s="284" t="s">
        <v>1471</v>
      </c>
      <c r="D165" s="284"/>
      <c r="E165" s="284"/>
      <c r="F165" s="285" t="s">
        <v>1472</v>
      </c>
      <c r="G165" s="321"/>
      <c r="H165" s="322"/>
      <c r="I165" s="322"/>
      <c r="J165" s="284" t="s">
        <v>1473</v>
      </c>
      <c r="K165" s="264"/>
    </row>
    <row r="166" spans="2:11" ht="5.25" customHeight="1">
      <c r="B166" s="290"/>
      <c r="C166" s="287"/>
      <c r="D166" s="287"/>
      <c r="E166" s="287"/>
      <c r="F166" s="287"/>
      <c r="G166" s="288"/>
      <c r="H166" s="287"/>
      <c r="I166" s="287"/>
      <c r="J166" s="287"/>
      <c r="K166" s="311"/>
    </row>
    <row r="167" spans="2:11" ht="15" customHeight="1">
      <c r="B167" s="290"/>
      <c r="C167" s="270" t="s">
        <v>1477</v>
      </c>
      <c r="D167" s="270"/>
      <c r="E167" s="270"/>
      <c r="F167" s="289" t="s">
        <v>1474</v>
      </c>
      <c r="G167" s="270"/>
      <c r="H167" s="270" t="s">
        <v>1513</v>
      </c>
      <c r="I167" s="270" t="s">
        <v>1476</v>
      </c>
      <c r="J167" s="270">
        <v>120</v>
      </c>
      <c r="K167" s="311"/>
    </row>
    <row r="168" spans="2:11" ht="15" customHeight="1">
      <c r="B168" s="290"/>
      <c r="C168" s="270" t="s">
        <v>1522</v>
      </c>
      <c r="D168" s="270"/>
      <c r="E168" s="270"/>
      <c r="F168" s="289" t="s">
        <v>1474</v>
      </c>
      <c r="G168" s="270"/>
      <c r="H168" s="270" t="s">
        <v>1523</v>
      </c>
      <c r="I168" s="270" t="s">
        <v>1476</v>
      </c>
      <c r="J168" s="270" t="s">
        <v>1524</v>
      </c>
      <c r="K168" s="311"/>
    </row>
    <row r="169" spans="2:11" ht="15" customHeight="1">
      <c r="B169" s="290"/>
      <c r="C169" s="270" t="s">
        <v>1423</v>
      </c>
      <c r="D169" s="270"/>
      <c r="E169" s="270"/>
      <c r="F169" s="289" t="s">
        <v>1474</v>
      </c>
      <c r="G169" s="270"/>
      <c r="H169" s="270" t="s">
        <v>1540</v>
      </c>
      <c r="I169" s="270" t="s">
        <v>1476</v>
      </c>
      <c r="J169" s="270" t="s">
        <v>1524</v>
      </c>
      <c r="K169" s="311"/>
    </row>
    <row r="170" spans="2:11" ht="15" customHeight="1">
      <c r="B170" s="290"/>
      <c r="C170" s="270" t="s">
        <v>1479</v>
      </c>
      <c r="D170" s="270"/>
      <c r="E170" s="270"/>
      <c r="F170" s="289" t="s">
        <v>1480</v>
      </c>
      <c r="G170" s="270"/>
      <c r="H170" s="270" t="s">
        <v>1540</v>
      </c>
      <c r="I170" s="270" t="s">
        <v>1476</v>
      </c>
      <c r="J170" s="270">
        <v>50</v>
      </c>
      <c r="K170" s="311"/>
    </row>
    <row r="171" spans="2:11" ht="15" customHeight="1">
      <c r="B171" s="290"/>
      <c r="C171" s="270" t="s">
        <v>1482</v>
      </c>
      <c r="D171" s="270"/>
      <c r="E171" s="270"/>
      <c r="F171" s="289" t="s">
        <v>1474</v>
      </c>
      <c r="G171" s="270"/>
      <c r="H171" s="270" t="s">
        <v>1540</v>
      </c>
      <c r="I171" s="270" t="s">
        <v>1484</v>
      </c>
      <c r="J171" s="270"/>
      <c r="K171" s="311"/>
    </row>
    <row r="172" spans="2:11" ht="15" customHeight="1">
      <c r="B172" s="290"/>
      <c r="C172" s="270" t="s">
        <v>1493</v>
      </c>
      <c r="D172" s="270"/>
      <c r="E172" s="270"/>
      <c r="F172" s="289" t="s">
        <v>1480</v>
      </c>
      <c r="G172" s="270"/>
      <c r="H172" s="270" t="s">
        <v>1540</v>
      </c>
      <c r="I172" s="270" t="s">
        <v>1476</v>
      </c>
      <c r="J172" s="270">
        <v>50</v>
      </c>
      <c r="K172" s="311"/>
    </row>
    <row r="173" spans="2:11" ht="15" customHeight="1">
      <c r="B173" s="290"/>
      <c r="C173" s="270" t="s">
        <v>1501</v>
      </c>
      <c r="D173" s="270"/>
      <c r="E173" s="270"/>
      <c r="F173" s="289" t="s">
        <v>1480</v>
      </c>
      <c r="G173" s="270"/>
      <c r="H173" s="270" t="s">
        <v>1540</v>
      </c>
      <c r="I173" s="270" t="s">
        <v>1476</v>
      </c>
      <c r="J173" s="270">
        <v>50</v>
      </c>
      <c r="K173" s="311"/>
    </row>
    <row r="174" spans="2:11" ht="15" customHeight="1">
      <c r="B174" s="290"/>
      <c r="C174" s="270" t="s">
        <v>1499</v>
      </c>
      <c r="D174" s="270"/>
      <c r="E174" s="270"/>
      <c r="F174" s="289" t="s">
        <v>1480</v>
      </c>
      <c r="G174" s="270"/>
      <c r="H174" s="270" t="s">
        <v>1540</v>
      </c>
      <c r="I174" s="270" t="s">
        <v>1476</v>
      </c>
      <c r="J174" s="270">
        <v>50</v>
      </c>
      <c r="K174" s="311"/>
    </row>
    <row r="175" spans="2:11" ht="15" customHeight="1">
      <c r="B175" s="290"/>
      <c r="C175" s="270" t="s">
        <v>145</v>
      </c>
      <c r="D175" s="270"/>
      <c r="E175" s="270"/>
      <c r="F175" s="289" t="s">
        <v>1474</v>
      </c>
      <c r="G175" s="270"/>
      <c r="H175" s="270" t="s">
        <v>1541</v>
      </c>
      <c r="I175" s="270" t="s">
        <v>1542</v>
      </c>
      <c r="J175" s="270"/>
      <c r="K175" s="311"/>
    </row>
    <row r="176" spans="2:11" ht="15" customHeight="1">
      <c r="B176" s="290"/>
      <c r="C176" s="270" t="s">
        <v>57</v>
      </c>
      <c r="D176" s="270"/>
      <c r="E176" s="270"/>
      <c r="F176" s="289" t="s">
        <v>1474</v>
      </c>
      <c r="G176" s="270"/>
      <c r="H176" s="270" t="s">
        <v>1543</v>
      </c>
      <c r="I176" s="270" t="s">
        <v>1544</v>
      </c>
      <c r="J176" s="270">
        <v>1</v>
      </c>
      <c r="K176" s="311"/>
    </row>
    <row r="177" spans="2:11" ht="15" customHeight="1">
      <c r="B177" s="290"/>
      <c r="C177" s="270" t="s">
        <v>53</v>
      </c>
      <c r="D177" s="270"/>
      <c r="E177" s="270"/>
      <c r="F177" s="289" t="s">
        <v>1474</v>
      </c>
      <c r="G177" s="270"/>
      <c r="H177" s="270" t="s">
        <v>1545</v>
      </c>
      <c r="I177" s="270" t="s">
        <v>1476</v>
      </c>
      <c r="J177" s="270">
        <v>20</v>
      </c>
      <c r="K177" s="311"/>
    </row>
    <row r="178" spans="2:11" ht="15" customHeight="1">
      <c r="B178" s="290"/>
      <c r="C178" s="270" t="s">
        <v>146</v>
      </c>
      <c r="D178" s="270"/>
      <c r="E178" s="270"/>
      <c r="F178" s="289" t="s">
        <v>1474</v>
      </c>
      <c r="G178" s="270"/>
      <c r="H178" s="270" t="s">
        <v>1546</v>
      </c>
      <c r="I178" s="270" t="s">
        <v>1476</v>
      </c>
      <c r="J178" s="270">
        <v>255</v>
      </c>
      <c r="K178" s="311"/>
    </row>
    <row r="179" spans="2:11" ht="15" customHeight="1">
      <c r="B179" s="290"/>
      <c r="C179" s="270" t="s">
        <v>147</v>
      </c>
      <c r="D179" s="270"/>
      <c r="E179" s="270"/>
      <c r="F179" s="289" t="s">
        <v>1474</v>
      </c>
      <c r="G179" s="270"/>
      <c r="H179" s="270" t="s">
        <v>1439</v>
      </c>
      <c r="I179" s="270" t="s">
        <v>1476</v>
      </c>
      <c r="J179" s="270">
        <v>10</v>
      </c>
      <c r="K179" s="311"/>
    </row>
    <row r="180" spans="2:11" ht="15" customHeight="1">
      <c r="B180" s="290"/>
      <c r="C180" s="270" t="s">
        <v>148</v>
      </c>
      <c r="D180" s="270"/>
      <c r="E180" s="270"/>
      <c r="F180" s="289" t="s">
        <v>1474</v>
      </c>
      <c r="G180" s="270"/>
      <c r="H180" s="270" t="s">
        <v>1547</v>
      </c>
      <c r="I180" s="270" t="s">
        <v>1508</v>
      </c>
      <c r="J180" s="270"/>
      <c r="K180" s="311"/>
    </row>
    <row r="181" spans="2:11" ht="15" customHeight="1">
      <c r="B181" s="290"/>
      <c r="C181" s="270" t="s">
        <v>1548</v>
      </c>
      <c r="D181" s="270"/>
      <c r="E181" s="270"/>
      <c r="F181" s="289" t="s">
        <v>1474</v>
      </c>
      <c r="G181" s="270"/>
      <c r="H181" s="270" t="s">
        <v>1549</v>
      </c>
      <c r="I181" s="270" t="s">
        <v>1508</v>
      </c>
      <c r="J181" s="270"/>
      <c r="K181" s="311"/>
    </row>
    <row r="182" spans="2:11" ht="15" customHeight="1">
      <c r="B182" s="290"/>
      <c r="C182" s="270" t="s">
        <v>1537</v>
      </c>
      <c r="D182" s="270"/>
      <c r="E182" s="270"/>
      <c r="F182" s="289" t="s">
        <v>1474</v>
      </c>
      <c r="G182" s="270"/>
      <c r="H182" s="270" t="s">
        <v>1550</v>
      </c>
      <c r="I182" s="270" t="s">
        <v>1508</v>
      </c>
      <c r="J182" s="270"/>
      <c r="K182" s="311"/>
    </row>
    <row r="183" spans="2:11" ht="15" customHeight="1">
      <c r="B183" s="290"/>
      <c r="C183" s="270" t="s">
        <v>150</v>
      </c>
      <c r="D183" s="270"/>
      <c r="E183" s="270"/>
      <c r="F183" s="289" t="s">
        <v>1480</v>
      </c>
      <c r="G183" s="270"/>
      <c r="H183" s="270" t="s">
        <v>1551</v>
      </c>
      <c r="I183" s="270" t="s">
        <v>1476</v>
      </c>
      <c r="J183" s="270">
        <v>50</v>
      </c>
      <c r="K183" s="311"/>
    </row>
    <row r="184" spans="2:11" ht="15" customHeight="1">
      <c r="B184" s="290"/>
      <c r="C184" s="270" t="s">
        <v>1552</v>
      </c>
      <c r="D184" s="270"/>
      <c r="E184" s="270"/>
      <c r="F184" s="289" t="s">
        <v>1480</v>
      </c>
      <c r="G184" s="270"/>
      <c r="H184" s="270" t="s">
        <v>1553</v>
      </c>
      <c r="I184" s="270" t="s">
        <v>1554</v>
      </c>
      <c r="J184" s="270"/>
      <c r="K184" s="311"/>
    </row>
    <row r="185" spans="2:11" ht="15" customHeight="1">
      <c r="B185" s="290"/>
      <c r="C185" s="270" t="s">
        <v>1555</v>
      </c>
      <c r="D185" s="270"/>
      <c r="E185" s="270"/>
      <c r="F185" s="289" t="s">
        <v>1480</v>
      </c>
      <c r="G185" s="270"/>
      <c r="H185" s="270" t="s">
        <v>1556</v>
      </c>
      <c r="I185" s="270" t="s">
        <v>1554</v>
      </c>
      <c r="J185" s="270"/>
      <c r="K185" s="311"/>
    </row>
    <row r="186" spans="2:11" ht="15" customHeight="1">
      <c r="B186" s="290"/>
      <c r="C186" s="270" t="s">
        <v>1557</v>
      </c>
      <c r="D186" s="270"/>
      <c r="E186" s="270"/>
      <c r="F186" s="289" t="s">
        <v>1480</v>
      </c>
      <c r="G186" s="270"/>
      <c r="H186" s="270" t="s">
        <v>1558</v>
      </c>
      <c r="I186" s="270" t="s">
        <v>1554</v>
      </c>
      <c r="J186" s="270"/>
      <c r="K186" s="311"/>
    </row>
    <row r="187" spans="2:11" ht="15" customHeight="1">
      <c r="B187" s="290"/>
      <c r="C187" s="323" t="s">
        <v>1559</v>
      </c>
      <c r="D187" s="270"/>
      <c r="E187" s="270"/>
      <c r="F187" s="289" t="s">
        <v>1480</v>
      </c>
      <c r="G187" s="270"/>
      <c r="H187" s="270" t="s">
        <v>1560</v>
      </c>
      <c r="I187" s="270" t="s">
        <v>1561</v>
      </c>
      <c r="J187" s="324" t="s">
        <v>1562</v>
      </c>
      <c r="K187" s="311"/>
    </row>
    <row r="188" spans="2:11" ht="15" customHeight="1">
      <c r="B188" s="290"/>
      <c r="C188" s="275" t="s">
        <v>42</v>
      </c>
      <c r="D188" s="270"/>
      <c r="E188" s="270"/>
      <c r="F188" s="289" t="s">
        <v>1474</v>
      </c>
      <c r="G188" s="270"/>
      <c r="H188" s="266" t="s">
        <v>1563</v>
      </c>
      <c r="I188" s="270" t="s">
        <v>1564</v>
      </c>
      <c r="J188" s="270"/>
      <c r="K188" s="311"/>
    </row>
    <row r="189" spans="2:11" ht="15" customHeight="1">
      <c r="B189" s="290"/>
      <c r="C189" s="275" t="s">
        <v>1565</v>
      </c>
      <c r="D189" s="270"/>
      <c r="E189" s="270"/>
      <c r="F189" s="289" t="s">
        <v>1474</v>
      </c>
      <c r="G189" s="270"/>
      <c r="H189" s="270" t="s">
        <v>1566</v>
      </c>
      <c r="I189" s="270" t="s">
        <v>1508</v>
      </c>
      <c r="J189" s="270"/>
      <c r="K189" s="311"/>
    </row>
    <row r="190" spans="2:11" ht="15" customHeight="1">
      <c r="B190" s="290"/>
      <c r="C190" s="275" t="s">
        <v>1567</v>
      </c>
      <c r="D190" s="270"/>
      <c r="E190" s="270"/>
      <c r="F190" s="289" t="s">
        <v>1474</v>
      </c>
      <c r="G190" s="270"/>
      <c r="H190" s="270" t="s">
        <v>1568</v>
      </c>
      <c r="I190" s="270" t="s">
        <v>1508</v>
      </c>
      <c r="J190" s="270"/>
      <c r="K190" s="311"/>
    </row>
    <row r="191" spans="2:11" ht="15" customHeight="1">
      <c r="B191" s="290"/>
      <c r="C191" s="275" t="s">
        <v>1569</v>
      </c>
      <c r="D191" s="270"/>
      <c r="E191" s="270"/>
      <c r="F191" s="289" t="s">
        <v>1480</v>
      </c>
      <c r="G191" s="270"/>
      <c r="H191" s="270" t="s">
        <v>1570</v>
      </c>
      <c r="I191" s="270" t="s">
        <v>1508</v>
      </c>
      <c r="J191" s="270"/>
      <c r="K191" s="311"/>
    </row>
    <row r="192" spans="2:11" ht="15" customHeight="1">
      <c r="B192" s="317"/>
      <c r="C192" s="325"/>
      <c r="D192" s="299"/>
      <c r="E192" s="299"/>
      <c r="F192" s="299"/>
      <c r="G192" s="299"/>
      <c r="H192" s="299"/>
      <c r="I192" s="299"/>
      <c r="J192" s="299"/>
      <c r="K192" s="318"/>
    </row>
    <row r="193" spans="2:11" ht="18.75" customHeight="1">
      <c r="B193" s="266"/>
      <c r="C193" s="270"/>
      <c r="D193" s="270"/>
      <c r="E193" s="270"/>
      <c r="F193" s="289"/>
      <c r="G193" s="270"/>
      <c r="H193" s="270"/>
      <c r="I193" s="270"/>
      <c r="J193" s="270"/>
      <c r="K193" s="266"/>
    </row>
    <row r="194" spans="2:11" ht="18.75" customHeight="1">
      <c r="B194" s="266"/>
      <c r="C194" s="270"/>
      <c r="D194" s="270"/>
      <c r="E194" s="270"/>
      <c r="F194" s="289"/>
      <c r="G194" s="270"/>
      <c r="H194" s="270"/>
      <c r="I194" s="270"/>
      <c r="J194" s="270"/>
      <c r="K194" s="266"/>
    </row>
    <row r="195" spans="2:11" ht="18.75" customHeight="1">
      <c r="B195" s="276"/>
      <c r="C195" s="276"/>
      <c r="D195" s="276"/>
      <c r="E195" s="276"/>
      <c r="F195" s="276"/>
      <c r="G195" s="276"/>
      <c r="H195" s="276"/>
      <c r="I195" s="276"/>
      <c r="J195" s="276"/>
      <c r="K195" s="276"/>
    </row>
    <row r="196" spans="2:11">
      <c r="B196" s="258"/>
      <c r="C196" s="259"/>
      <c r="D196" s="259"/>
      <c r="E196" s="259"/>
      <c r="F196" s="259"/>
      <c r="G196" s="259"/>
      <c r="H196" s="259"/>
      <c r="I196" s="259"/>
      <c r="J196" s="259"/>
      <c r="K196" s="260"/>
    </row>
    <row r="197" spans="2:11" ht="21">
      <c r="B197" s="261"/>
      <c r="C197" s="385" t="s">
        <v>1571</v>
      </c>
      <c r="D197" s="385"/>
      <c r="E197" s="385"/>
      <c r="F197" s="385"/>
      <c r="G197" s="385"/>
      <c r="H197" s="385"/>
      <c r="I197" s="385"/>
      <c r="J197" s="385"/>
      <c r="K197" s="262"/>
    </row>
    <row r="198" spans="2:11" ht="25.5" customHeight="1">
      <c r="B198" s="261"/>
      <c r="C198" s="326" t="s">
        <v>1572</v>
      </c>
      <c r="D198" s="326"/>
      <c r="E198" s="326"/>
      <c r="F198" s="326" t="s">
        <v>1573</v>
      </c>
      <c r="G198" s="327"/>
      <c r="H198" s="384" t="s">
        <v>1574</v>
      </c>
      <c r="I198" s="384"/>
      <c r="J198" s="384"/>
      <c r="K198" s="262"/>
    </row>
    <row r="199" spans="2:11" ht="5.25" customHeight="1">
      <c r="B199" s="290"/>
      <c r="C199" s="287"/>
      <c r="D199" s="287"/>
      <c r="E199" s="287"/>
      <c r="F199" s="287"/>
      <c r="G199" s="270"/>
      <c r="H199" s="287"/>
      <c r="I199" s="287"/>
      <c r="J199" s="287"/>
      <c r="K199" s="311"/>
    </row>
    <row r="200" spans="2:11" ht="15" customHeight="1">
      <c r="B200" s="290"/>
      <c r="C200" s="270" t="s">
        <v>1564</v>
      </c>
      <c r="D200" s="270"/>
      <c r="E200" s="270"/>
      <c r="F200" s="289" t="s">
        <v>43</v>
      </c>
      <c r="G200" s="270"/>
      <c r="H200" s="382" t="s">
        <v>1575</v>
      </c>
      <c r="I200" s="382"/>
      <c r="J200" s="382"/>
      <c r="K200" s="311"/>
    </row>
    <row r="201" spans="2:11" ht="15" customHeight="1">
      <c r="B201" s="290"/>
      <c r="C201" s="296"/>
      <c r="D201" s="270"/>
      <c r="E201" s="270"/>
      <c r="F201" s="289" t="s">
        <v>44</v>
      </c>
      <c r="G201" s="270"/>
      <c r="H201" s="382" t="s">
        <v>1576</v>
      </c>
      <c r="I201" s="382"/>
      <c r="J201" s="382"/>
      <c r="K201" s="311"/>
    </row>
    <row r="202" spans="2:11" ht="15" customHeight="1">
      <c r="B202" s="290"/>
      <c r="C202" s="296"/>
      <c r="D202" s="270"/>
      <c r="E202" s="270"/>
      <c r="F202" s="289" t="s">
        <v>47</v>
      </c>
      <c r="G202" s="270"/>
      <c r="H202" s="382" t="s">
        <v>1577</v>
      </c>
      <c r="I202" s="382"/>
      <c r="J202" s="382"/>
      <c r="K202" s="311"/>
    </row>
    <row r="203" spans="2:11" ht="15" customHeight="1">
      <c r="B203" s="290"/>
      <c r="C203" s="270"/>
      <c r="D203" s="270"/>
      <c r="E203" s="270"/>
      <c r="F203" s="289" t="s">
        <v>45</v>
      </c>
      <c r="G203" s="270"/>
      <c r="H203" s="382" t="s">
        <v>1578</v>
      </c>
      <c r="I203" s="382"/>
      <c r="J203" s="382"/>
      <c r="K203" s="311"/>
    </row>
    <row r="204" spans="2:11" ht="15" customHeight="1">
      <c r="B204" s="290"/>
      <c r="C204" s="270"/>
      <c r="D204" s="270"/>
      <c r="E204" s="270"/>
      <c r="F204" s="289" t="s">
        <v>46</v>
      </c>
      <c r="G204" s="270"/>
      <c r="H204" s="382" t="s">
        <v>1579</v>
      </c>
      <c r="I204" s="382"/>
      <c r="J204" s="382"/>
      <c r="K204" s="311"/>
    </row>
    <row r="205" spans="2:11" ht="15" customHeight="1">
      <c r="B205" s="290"/>
      <c r="C205" s="270"/>
      <c r="D205" s="270"/>
      <c r="E205" s="270"/>
      <c r="F205" s="289"/>
      <c r="G205" s="270"/>
      <c r="H205" s="270"/>
      <c r="I205" s="270"/>
      <c r="J205" s="270"/>
      <c r="K205" s="311"/>
    </row>
    <row r="206" spans="2:11" ht="15" customHeight="1">
      <c r="B206" s="290"/>
      <c r="C206" s="270" t="s">
        <v>1520</v>
      </c>
      <c r="D206" s="270"/>
      <c r="E206" s="270"/>
      <c r="F206" s="289" t="s">
        <v>79</v>
      </c>
      <c r="G206" s="270"/>
      <c r="H206" s="382" t="s">
        <v>1580</v>
      </c>
      <c r="I206" s="382"/>
      <c r="J206" s="382"/>
      <c r="K206" s="311"/>
    </row>
    <row r="207" spans="2:11" ht="15" customHeight="1">
      <c r="B207" s="290"/>
      <c r="C207" s="296"/>
      <c r="D207" s="270"/>
      <c r="E207" s="270"/>
      <c r="F207" s="289" t="s">
        <v>1417</v>
      </c>
      <c r="G207" s="270"/>
      <c r="H207" s="382" t="s">
        <v>1418</v>
      </c>
      <c r="I207" s="382"/>
      <c r="J207" s="382"/>
      <c r="K207" s="311"/>
    </row>
    <row r="208" spans="2:11" ht="15" customHeight="1">
      <c r="B208" s="290"/>
      <c r="C208" s="270"/>
      <c r="D208" s="270"/>
      <c r="E208" s="270"/>
      <c r="F208" s="289" t="s">
        <v>1415</v>
      </c>
      <c r="G208" s="270"/>
      <c r="H208" s="382" t="s">
        <v>1581</v>
      </c>
      <c r="I208" s="382"/>
      <c r="J208" s="382"/>
      <c r="K208" s="311"/>
    </row>
    <row r="209" spans="2:11" ht="15" customHeight="1">
      <c r="B209" s="328"/>
      <c r="C209" s="296"/>
      <c r="D209" s="296"/>
      <c r="E209" s="296"/>
      <c r="F209" s="289" t="s">
        <v>1419</v>
      </c>
      <c r="G209" s="275"/>
      <c r="H209" s="383" t="s">
        <v>1420</v>
      </c>
      <c r="I209" s="383"/>
      <c r="J209" s="383"/>
      <c r="K209" s="329"/>
    </row>
    <row r="210" spans="2:11" ht="15" customHeight="1">
      <c r="B210" s="328"/>
      <c r="C210" s="296"/>
      <c r="D210" s="296"/>
      <c r="E210" s="296"/>
      <c r="F210" s="289" t="s">
        <v>1421</v>
      </c>
      <c r="G210" s="275"/>
      <c r="H210" s="383" t="s">
        <v>1582</v>
      </c>
      <c r="I210" s="383"/>
      <c r="J210" s="383"/>
      <c r="K210" s="329"/>
    </row>
    <row r="211" spans="2:11" ht="15" customHeight="1">
      <c r="B211" s="328"/>
      <c r="C211" s="296"/>
      <c r="D211" s="296"/>
      <c r="E211" s="296"/>
      <c r="F211" s="330"/>
      <c r="G211" s="275"/>
      <c r="H211" s="331"/>
      <c r="I211" s="331"/>
      <c r="J211" s="331"/>
      <c r="K211" s="329"/>
    </row>
    <row r="212" spans="2:11" ht="15" customHeight="1">
      <c r="B212" s="328"/>
      <c r="C212" s="270" t="s">
        <v>1544</v>
      </c>
      <c r="D212" s="296"/>
      <c r="E212" s="296"/>
      <c r="F212" s="289">
        <v>1</v>
      </c>
      <c r="G212" s="275"/>
      <c r="H212" s="383" t="s">
        <v>1583</v>
      </c>
      <c r="I212" s="383"/>
      <c r="J212" s="383"/>
      <c r="K212" s="329"/>
    </row>
    <row r="213" spans="2:11" ht="15" customHeight="1">
      <c r="B213" s="328"/>
      <c r="C213" s="296"/>
      <c r="D213" s="296"/>
      <c r="E213" s="296"/>
      <c r="F213" s="289">
        <v>2</v>
      </c>
      <c r="G213" s="275"/>
      <c r="H213" s="383" t="s">
        <v>1584</v>
      </c>
      <c r="I213" s="383"/>
      <c r="J213" s="383"/>
      <c r="K213" s="329"/>
    </row>
    <row r="214" spans="2:11" ht="15" customHeight="1">
      <c r="B214" s="328"/>
      <c r="C214" s="296"/>
      <c r="D214" s="296"/>
      <c r="E214" s="296"/>
      <c r="F214" s="289">
        <v>3</v>
      </c>
      <c r="G214" s="275"/>
      <c r="H214" s="383" t="s">
        <v>1585</v>
      </c>
      <c r="I214" s="383"/>
      <c r="J214" s="383"/>
      <c r="K214" s="329"/>
    </row>
    <row r="215" spans="2:11" ht="15" customHeight="1">
      <c r="B215" s="328"/>
      <c r="C215" s="296"/>
      <c r="D215" s="296"/>
      <c r="E215" s="296"/>
      <c r="F215" s="289">
        <v>4</v>
      </c>
      <c r="G215" s="275"/>
      <c r="H215" s="383" t="s">
        <v>1586</v>
      </c>
      <c r="I215" s="383"/>
      <c r="J215" s="383"/>
      <c r="K215" s="329"/>
    </row>
    <row r="216" spans="2:11" ht="12.75" customHeight="1">
      <c r="B216" s="332"/>
      <c r="C216" s="333"/>
      <c r="D216" s="333"/>
      <c r="E216" s="333"/>
      <c r="F216" s="333"/>
      <c r="G216" s="333"/>
      <c r="H216" s="333"/>
      <c r="I216" s="333"/>
      <c r="J216" s="333"/>
      <c r="K216" s="334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5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1" t="s">
        <v>123</v>
      </c>
      <c r="H1" s="381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3" t="str">
        <f>'Rekapitulace stavby'!K6</f>
        <v>Zhotovení projektové dokumentace na akci II/280 Březno, rekonstrukce</v>
      </c>
      <c r="F7" s="374"/>
      <c r="G7" s="374"/>
      <c r="H7" s="374"/>
      <c r="I7" s="116"/>
      <c r="J7" s="28"/>
      <c r="K7" s="30"/>
    </row>
    <row r="8" spans="1:70" s="1" customFormat="1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5" t="s">
        <v>129</v>
      </c>
      <c r="F9" s="376"/>
      <c r="G9" s="376"/>
      <c r="H9" s="376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29</v>
      </c>
      <c r="G12" s="41"/>
      <c r="H12" s="41"/>
      <c r="I12" s="118" t="s">
        <v>25</v>
      </c>
      <c r="J12" s="119" t="str">
        <f>'Rekapitulace stavby'!AN8</f>
        <v>4. 9. 2017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>AVS Projekt s.r.o.</v>
      </c>
      <c r="F21" s="41"/>
      <c r="G21" s="41"/>
      <c r="H21" s="41"/>
      <c r="I21" s="118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2" t="s">
        <v>21</v>
      </c>
      <c r="F24" s="342"/>
      <c r="G24" s="342"/>
      <c r="H24" s="342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ROUND(J85,2)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ROUND(SUM(BE85:BE258), 2)</f>
        <v>0</v>
      </c>
      <c r="G30" s="41"/>
      <c r="H30" s="41"/>
      <c r="I30" s="130">
        <v>0.21</v>
      </c>
      <c r="J30" s="129">
        <f>ROUND(ROUND((SUM(BE85:BE258)),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ROUND(SUM(BF85:BF258), 2)</f>
        <v>0</v>
      </c>
      <c r="G31" s="41"/>
      <c r="H31" s="41"/>
      <c r="I31" s="130">
        <v>0.15</v>
      </c>
      <c r="J31" s="129">
        <f>ROUND(ROUND((SUM(BF85:BF258)),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ROUND(SUM(BG85:BG258),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ROUND(SUM(BH85:BH258),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ROUND(SUM(BI85:BI258),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3" t="str">
        <f>E7</f>
        <v>Zhotovení projektové dokumentace na akci II/280 Březno, rekonstrukce</v>
      </c>
      <c r="F45" s="374"/>
      <c r="G45" s="374"/>
      <c r="H45" s="37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5" t="str">
        <f>E9</f>
        <v>101 - Komunikace</v>
      </c>
      <c r="F47" s="376"/>
      <c r="G47" s="376"/>
      <c r="H47" s="37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4. 9. 2017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2" t="str">
        <f>E21</f>
        <v>AVS Projekt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7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J85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135</v>
      </c>
      <c r="E57" s="151"/>
      <c r="F57" s="151"/>
      <c r="G57" s="151"/>
      <c r="H57" s="151"/>
      <c r="I57" s="152"/>
      <c r="J57" s="153">
        <f>J86</f>
        <v>0</v>
      </c>
      <c r="K57" s="154"/>
    </row>
    <row r="58" spans="2:47" s="8" customFormat="1" ht="19.899999999999999" customHeight="1">
      <c r="B58" s="155"/>
      <c r="C58" s="156"/>
      <c r="D58" s="157" t="s">
        <v>136</v>
      </c>
      <c r="E58" s="158"/>
      <c r="F58" s="158"/>
      <c r="G58" s="158"/>
      <c r="H58" s="158"/>
      <c r="I58" s="159"/>
      <c r="J58" s="160">
        <f>J87</f>
        <v>0</v>
      </c>
      <c r="K58" s="161"/>
    </row>
    <row r="59" spans="2:47" s="8" customFormat="1" ht="19.899999999999999" customHeight="1">
      <c r="B59" s="155"/>
      <c r="C59" s="156"/>
      <c r="D59" s="157" t="s">
        <v>137</v>
      </c>
      <c r="E59" s="158"/>
      <c r="F59" s="158"/>
      <c r="G59" s="158"/>
      <c r="H59" s="158"/>
      <c r="I59" s="159"/>
      <c r="J59" s="160">
        <f>J146</f>
        <v>0</v>
      </c>
      <c r="K59" s="161"/>
    </row>
    <row r="60" spans="2:47" s="8" customFormat="1" ht="19.899999999999999" customHeight="1">
      <c r="B60" s="155"/>
      <c r="C60" s="156"/>
      <c r="D60" s="157" t="s">
        <v>138</v>
      </c>
      <c r="E60" s="158"/>
      <c r="F60" s="158"/>
      <c r="G60" s="158"/>
      <c r="H60" s="158"/>
      <c r="I60" s="159"/>
      <c r="J60" s="160">
        <f>J187</f>
        <v>0</v>
      </c>
      <c r="K60" s="161"/>
    </row>
    <row r="61" spans="2:47" s="8" customFormat="1" ht="19.899999999999999" customHeight="1">
      <c r="B61" s="155"/>
      <c r="C61" s="156"/>
      <c r="D61" s="157" t="s">
        <v>139</v>
      </c>
      <c r="E61" s="158"/>
      <c r="F61" s="158"/>
      <c r="G61" s="158"/>
      <c r="H61" s="158"/>
      <c r="I61" s="159"/>
      <c r="J61" s="160">
        <f>J190</f>
        <v>0</v>
      </c>
      <c r="K61" s="161"/>
    </row>
    <row r="62" spans="2:47" s="8" customFormat="1" ht="19.899999999999999" customHeight="1">
      <c r="B62" s="155"/>
      <c r="C62" s="156"/>
      <c r="D62" s="157" t="s">
        <v>140</v>
      </c>
      <c r="E62" s="158"/>
      <c r="F62" s="158"/>
      <c r="G62" s="158"/>
      <c r="H62" s="158"/>
      <c r="I62" s="159"/>
      <c r="J62" s="160">
        <f>J243</f>
        <v>0</v>
      </c>
      <c r="K62" s="161"/>
    </row>
    <row r="63" spans="2:47" s="8" customFormat="1" ht="19.899999999999999" customHeight="1">
      <c r="B63" s="155"/>
      <c r="C63" s="156"/>
      <c r="D63" s="157" t="s">
        <v>141</v>
      </c>
      <c r="E63" s="158"/>
      <c r="F63" s="158"/>
      <c r="G63" s="158"/>
      <c r="H63" s="158"/>
      <c r="I63" s="159"/>
      <c r="J63" s="160">
        <f>J250</f>
        <v>0</v>
      </c>
      <c r="K63" s="161"/>
    </row>
    <row r="64" spans="2:47" s="7" customFormat="1" ht="24.95" customHeight="1">
      <c r="B64" s="148"/>
      <c r="C64" s="149"/>
      <c r="D64" s="150" t="s">
        <v>142</v>
      </c>
      <c r="E64" s="151"/>
      <c r="F64" s="151"/>
      <c r="G64" s="151"/>
      <c r="H64" s="151"/>
      <c r="I64" s="152"/>
      <c r="J64" s="153">
        <f>J253</f>
        <v>0</v>
      </c>
      <c r="K64" s="154"/>
    </row>
    <row r="65" spans="2:12" s="8" customFormat="1" ht="19.899999999999999" customHeight="1">
      <c r="B65" s="155"/>
      <c r="C65" s="156"/>
      <c r="D65" s="157" t="s">
        <v>143</v>
      </c>
      <c r="E65" s="158"/>
      <c r="F65" s="158"/>
      <c r="G65" s="158"/>
      <c r="H65" s="158"/>
      <c r="I65" s="159"/>
      <c r="J65" s="160">
        <f>J254</f>
        <v>0</v>
      </c>
      <c r="K65" s="161"/>
    </row>
    <row r="66" spans="2:12" s="1" customFormat="1" ht="21.75" customHeight="1">
      <c r="B66" s="40"/>
      <c r="C66" s="41"/>
      <c r="D66" s="41"/>
      <c r="E66" s="41"/>
      <c r="F66" s="41"/>
      <c r="G66" s="41"/>
      <c r="H66" s="41"/>
      <c r="I66" s="117"/>
      <c r="J66" s="41"/>
      <c r="K66" s="44"/>
    </row>
    <row r="67" spans="2:12" s="1" customFormat="1" ht="6.95" customHeight="1">
      <c r="B67" s="55"/>
      <c r="C67" s="56"/>
      <c r="D67" s="56"/>
      <c r="E67" s="56"/>
      <c r="F67" s="56"/>
      <c r="G67" s="56"/>
      <c r="H67" s="56"/>
      <c r="I67" s="138"/>
      <c r="J67" s="56"/>
      <c r="K67" s="57"/>
    </row>
    <row r="71" spans="2:12" s="1" customFormat="1" ht="6.95" customHeight="1">
      <c r="B71" s="58"/>
      <c r="C71" s="59"/>
      <c r="D71" s="59"/>
      <c r="E71" s="59"/>
      <c r="F71" s="59"/>
      <c r="G71" s="59"/>
      <c r="H71" s="59"/>
      <c r="I71" s="141"/>
      <c r="J71" s="59"/>
      <c r="K71" s="59"/>
      <c r="L71" s="60"/>
    </row>
    <row r="72" spans="2:12" s="1" customFormat="1" ht="36.950000000000003" customHeight="1">
      <c r="B72" s="40"/>
      <c r="C72" s="61" t="s">
        <v>144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12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14.45" customHeight="1">
      <c r="B74" s="40"/>
      <c r="C74" s="64" t="s">
        <v>18</v>
      </c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16.5" customHeight="1">
      <c r="B75" s="40"/>
      <c r="C75" s="62"/>
      <c r="D75" s="62"/>
      <c r="E75" s="378" t="str">
        <f>E7</f>
        <v>Zhotovení projektové dokumentace na akci II/280 Březno, rekonstrukce</v>
      </c>
      <c r="F75" s="379"/>
      <c r="G75" s="379"/>
      <c r="H75" s="379"/>
      <c r="I75" s="162"/>
      <c r="J75" s="62"/>
      <c r="K75" s="62"/>
      <c r="L75" s="60"/>
    </row>
    <row r="76" spans="2:12" s="1" customFormat="1" ht="14.45" customHeight="1">
      <c r="B76" s="40"/>
      <c r="C76" s="64" t="s">
        <v>128</v>
      </c>
      <c r="D76" s="62"/>
      <c r="E76" s="62"/>
      <c r="F76" s="62"/>
      <c r="G76" s="62"/>
      <c r="H76" s="62"/>
      <c r="I76" s="162"/>
      <c r="J76" s="62"/>
      <c r="K76" s="62"/>
      <c r="L76" s="60"/>
    </row>
    <row r="77" spans="2:12" s="1" customFormat="1" ht="17.25" customHeight="1">
      <c r="B77" s="40"/>
      <c r="C77" s="62"/>
      <c r="D77" s="62"/>
      <c r="E77" s="353" t="str">
        <f>E9</f>
        <v>101 - Komunikace</v>
      </c>
      <c r="F77" s="380"/>
      <c r="G77" s="380"/>
      <c r="H77" s="380"/>
      <c r="I77" s="162"/>
      <c r="J77" s="62"/>
      <c r="K77" s="62"/>
      <c r="L77" s="60"/>
    </row>
    <row r="78" spans="2:12" s="1" customFormat="1" ht="6.95" customHeight="1">
      <c r="B78" s="40"/>
      <c r="C78" s="62"/>
      <c r="D78" s="62"/>
      <c r="E78" s="62"/>
      <c r="F78" s="62"/>
      <c r="G78" s="62"/>
      <c r="H78" s="62"/>
      <c r="I78" s="162"/>
      <c r="J78" s="62"/>
      <c r="K78" s="62"/>
      <c r="L78" s="60"/>
    </row>
    <row r="79" spans="2:12" s="1" customFormat="1" ht="18" customHeight="1">
      <c r="B79" s="40"/>
      <c r="C79" s="64" t="s">
        <v>23</v>
      </c>
      <c r="D79" s="62"/>
      <c r="E79" s="62"/>
      <c r="F79" s="163" t="str">
        <f>F12</f>
        <v xml:space="preserve"> </v>
      </c>
      <c r="G79" s="62"/>
      <c r="H79" s="62"/>
      <c r="I79" s="164" t="s">
        <v>25</v>
      </c>
      <c r="J79" s="72" t="str">
        <f>IF(J12="","",J12)</f>
        <v>4. 9. 2017</v>
      </c>
      <c r="K79" s="62"/>
      <c r="L79" s="60"/>
    </row>
    <row r="80" spans="2:12" s="1" customFormat="1" ht="6.95" customHeight="1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1" customFormat="1">
      <c r="B81" s="40"/>
      <c r="C81" s="64" t="s">
        <v>27</v>
      </c>
      <c r="D81" s="62"/>
      <c r="E81" s="62"/>
      <c r="F81" s="163" t="str">
        <f>E15</f>
        <v xml:space="preserve"> </v>
      </c>
      <c r="G81" s="62"/>
      <c r="H81" s="62"/>
      <c r="I81" s="164" t="s">
        <v>33</v>
      </c>
      <c r="J81" s="163" t="str">
        <f>E21</f>
        <v>AVS Projekt s.r.o.</v>
      </c>
      <c r="K81" s="62"/>
      <c r="L81" s="60"/>
    </row>
    <row r="82" spans="2:65" s="1" customFormat="1" ht="14.45" customHeight="1">
      <c r="B82" s="40"/>
      <c r="C82" s="64" t="s">
        <v>31</v>
      </c>
      <c r="D82" s="62"/>
      <c r="E82" s="62"/>
      <c r="F82" s="163" t="str">
        <f>IF(E18="","",E18)</f>
        <v/>
      </c>
      <c r="G82" s="62"/>
      <c r="H82" s="62"/>
      <c r="I82" s="162"/>
      <c r="J82" s="62"/>
      <c r="K82" s="62"/>
      <c r="L82" s="60"/>
    </row>
    <row r="83" spans="2:65" s="1" customFormat="1" ht="10.35" customHeight="1">
      <c r="B83" s="40"/>
      <c r="C83" s="62"/>
      <c r="D83" s="62"/>
      <c r="E83" s="62"/>
      <c r="F83" s="62"/>
      <c r="G83" s="62"/>
      <c r="H83" s="62"/>
      <c r="I83" s="162"/>
      <c r="J83" s="62"/>
      <c r="K83" s="62"/>
      <c r="L83" s="60"/>
    </row>
    <row r="84" spans="2:65" s="9" customFormat="1" ht="29.25" customHeight="1">
      <c r="B84" s="165"/>
      <c r="C84" s="166" t="s">
        <v>145</v>
      </c>
      <c r="D84" s="167" t="s">
        <v>57</v>
      </c>
      <c r="E84" s="167" t="s">
        <v>53</v>
      </c>
      <c r="F84" s="167" t="s">
        <v>146</v>
      </c>
      <c r="G84" s="167" t="s">
        <v>147</v>
      </c>
      <c r="H84" s="167" t="s">
        <v>148</v>
      </c>
      <c r="I84" s="168" t="s">
        <v>149</v>
      </c>
      <c r="J84" s="167" t="s">
        <v>132</v>
      </c>
      <c r="K84" s="169" t="s">
        <v>150</v>
      </c>
      <c r="L84" s="170"/>
      <c r="M84" s="80" t="s">
        <v>151</v>
      </c>
      <c r="N84" s="81" t="s">
        <v>42</v>
      </c>
      <c r="O84" s="81" t="s">
        <v>152</v>
      </c>
      <c r="P84" s="81" t="s">
        <v>153</v>
      </c>
      <c r="Q84" s="81" t="s">
        <v>154</v>
      </c>
      <c r="R84" s="81" t="s">
        <v>155</v>
      </c>
      <c r="S84" s="81" t="s">
        <v>156</v>
      </c>
      <c r="T84" s="82" t="s">
        <v>157</v>
      </c>
    </row>
    <row r="85" spans="2:65" s="1" customFormat="1" ht="29.25" customHeight="1">
      <c r="B85" s="40"/>
      <c r="C85" s="86" t="s">
        <v>133</v>
      </c>
      <c r="D85" s="62"/>
      <c r="E85" s="62"/>
      <c r="F85" s="62"/>
      <c r="G85" s="62"/>
      <c r="H85" s="62"/>
      <c r="I85" s="162"/>
      <c r="J85" s="171">
        <f>BK85</f>
        <v>0</v>
      </c>
      <c r="K85" s="62"/>
      <c r="L85" s="60"/>
      <c r="M85" s="83"/>
      <c r="N85" s="84"/>
      <c r="O85" s="84"/>
      <c r="P85" s="172">
        <f>P86+P253</f>
        <v>0</v>
      </c>
      <c r="Q85" s="84"/>
      <c r="R85" s="172">
        <f>R86+R253</f>
        <v>0</v>
      </c>
      <c r="S85" s="84"/>
      <c r="T85" s="173">
        <f>T86+T253</f>
        <v>0</v>
      </c>
      <c r="AT85" s="23" t="s">
        <v>71</v>
      </c>
      <c r="AU85" s="23" t="s">
        <v>134</v>
      </c>
      <c r="BK85" s="174">
        <f>BK86+BK253</f>
        <v>0</v>
      </c>
    </row>
    <row r="86" spans="2:65" s="10" customFormat="1" ht="37.35" customHeight="1">
      <c r="B86" s="175"/>
      <c r="C86" s="176"/>
      <c r="D86" s="177" t="s">
        <v>71</v>
      </c>
      <c r="E86" s="178" t="s">
        <v>158</v>
      </c>
      <c r="F86" s="178" t="s">
        <v>159</v>
      </c>
      <c r="G86" s="176"/>
      <c r="H86" s="176"/>
      <c r="I86" s="179"/>
      <c r="J86" s="180">
        <f>BK86</f>
        <v>0</v>
      </c>
      <c r="K86" s="176"/>
      <c r="L86" s="181"/>
      <c r="M86" s="182"/>
      <c r="N86" s="183"/>
      <c r="O86" s="183"/>
      <c r="P86" s="184">
        <f>P87+P146+P187+P190+P243+P250</f>
        <v>0</v>
      </c>
      <c r="Q86" s="183"/>
      <c r="R86" s="184">
        <f>R87+R146+R187+R190+R243+R250</f>
        <v>0</v>
      </c>
      <c r="S86" s="183"/>
      <c r="T86" s="185">
        <f>T87+T146+T187+T190+T243+T250</f>
        <v>0</v>
      </c>
      <c r="AR86" s="186" t="s">
        <v>80</v>
      </c>
      <c r="AT86" s="187" t="s">
        <v>71</v>
      </c>
      <c r="AU86" s="187" t="s">
        <v>72</v>
      </c>
      <c r="AY86" s="186" t="s">
        <v>160</v>
      </c>
      <c r="BK86" s="188">
        <f>BK87+BK146+BK187+BK190+BK243+BK250</f>
        <v>0</v>
      </c>
    </row>
    <row r="87" spans="2:65" s="10" customFormat="1" ht="19.899999999999999" customHeight="1">
      <c r="B87" s="175"/>
      <c r="C87" s="176"/>
      <c r="D87" s="177" t="s">
        <v>71</v>
      </c>
      <c r="E87" s="189" t="s">
        <v>80</v>
      </c>
      <c r="F87" s="189" t="s">
        <v>161</v>
      </c>
      <c r="G87" s="176"/>
      <c r="H87" s="176"/>
      <c r="I87" s="179"/>
      <c r="J87" s="190">
        <f>BK87</f>
        <v>0</v>
      </c>
      <c r="K87" s="176"/>
      <c r="L87" s="181"/>
      <c r="M87" s="182"/>
      <c r="N87" s="183"/>
      <c r="O87" s="183"/>
      <c r="P87" s="184">
        <f>SUM(P88:P145)</f>
        <v>0</v>
      </c>
      <c r="Q87" s="183"/>
      <c r="R87" s="184">
        <f>SUM(R88:R145)</f>
        <v>0</v>
      </c>
      <c r="S87" s="183"/>
      <c r="T87" s="185">
        <f>SUM(T88:T145)</f>
        <v>0</v>
      </c>
      <c r="AR87" s="186" t="s">
        <v>80</v>
      </c>
      <c r="AT87" s="187" t="s">
        <v>71</v>
      </c>
      <c r="AU87" s="187" t="s">
        <v>80</v>
      </c>
      <c r="AY87" s="186" t="s">
        <v>160</v>
      </c>
      <c r="BK87" s="188">
        <f>SUM(BK88:BK145)</f>
        <v>0</v>
      </c>
    </row>
    <row r="88" spans="2:65" s="1" customFormat="1" ht="25.5" customHeight="1">
      <c r="B88" s="40"/>
      <c r="C88" s="191" t="s">
        <v>80</v>
      </c>
      <c r="D88" s="191" t="s">
        <v>162</v>
      </c>
      <c r="E88" s="192" t="s">
        <v>163</v>
      </c>
      <c r="F88" s="193" t="s">
        <v>164</v>
      </c>
      <c r="G88" s="194" t="s">
        <v>165</v>
      </c>
      <c r="H88" s="195">
        <v>1058</v>
      </c>
      <c r="I88" s="196"/>
      <c r="J88" s="197">
        <f>ROUND(I88*H88,2)</f>
        <v>0</v>
      </c>
      <c r="K88" s="193" t="s">
        <v>21</v>
      </c>
      <c r="L88" s="60"/>
      <c r="M88" s="198" t="s">
        <v>21</v>
      </c>
      <c r="N88" s="199" t="s">
        <v>43</v>
      </c>
      <c r="O88" s="41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AR88" s="23" t="s">
        <v>166</v>
      </c>
      <c r="AT88" s="23" t="s">
        <v>162</v>
      </c>
      <c r="AU88" s="23" t="s">
        <v>82</v>
      </c>
      <c r="AY88" s="23" t="s">
        <v>160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23" t="s">
        <v>80</v>
      </c>
      <c r="BK88" s="202">
        <f>ROUND(I88*H88,2)</f>
        <v>0</v>
      </c>
      <c r="BL88" s="23" t="s">
        <v>166</v>
      </c>
      <c r="BM88" s="23" t="s">
        <v>82</v>
      </c>
    </row>
    <row r="89" spans="2:65" s="1" customFormat="1" ht="13.5">
      <c r="B89" s="40"/>
      <c r="C89" s="62"/>
      <c r="D89" s="203" t="s">
        <v>167</v>
      </c>
      <c r="E89" s="62"/>
      <c r="F89" s="204" t="s">
        <v>164</v>
      </c>
      <c r="G89" s="62"/>
      <c r="H89" s="62"/>
      <c r="I89" s="162"/>
      <c r="J89" s="62"/>
      <c r="K89" s="62"/>
      <c r="L89" s="60"/>
      <c r="M89" s="205"/>
      <c r="N89" s="41"/>
      <c r="O89" s="41"/>
      <c r="P89" s="41"/>
      <c r="Q89" s="41"/>
      <c r="R89" s="41"/>
      <c r="S89" s="41"/>
      <c r="T89" s="77"/>
      <c r="AT89" s="23" t="s">
        <v>167</v>
      </c>
      <c r="AU89" s="23" t="s">
        <v>82</v>
      </c>
    </row>
    <row r="90" spans="2:65" s="1" customFormat="1" ht="25.5" customHeight="1">
      <c r="B90" s="40"/>
      <c r="C90" s="191" t="s">
        <v>82</v>
      </c>
      <c r="D90" s="191" t="s">
        <v>162</v>
      </c>
      <c r="E90" s="192" t="s">
        <v>168</v>
      </c>
      <c r="F90" s="193" t="s">
        <v>169</v>
      </c>
      <c r="G90" s="194" t="s">
        <v>165</v>
      </c>
      <c r="H90" s="195">
        <v>345</v>
      </c>
      <c r="I90" s="196"/>
      <c r="J90" s="197">
        <f>ROUND(I90*H90,2)</f>
        <v>0</v>
      </c>
      <c r="K90" s="193" t="s">
        <v>21</v>
      </c>
      <c r="L90" s="60"/>
      <c r="M90" s="198" t="s">
        <v>21</v>
      </c>
      <c r="N90" s="199" t="s">
        <v>43</v>
      </c>
      <c r="O90" s="41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AR90" s="23" t="s">
        <v>166</v>
      </c>
      <c r="AT90" s="23" t="s">
        <v>162</v>
      </c>
      <c r="AU90" s="23" t="s">
        <v>82</v>
      </c>
      <c r="AY90" s="23" t="s">
        <v>160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3" t="s">
        <v>80</v>
      </c>
      <c r="BK90" s="202">
        <f>ROUND(I90*H90,2)</f>
        <v>0</v>
      </c>
      <c r="BL90" s="23" t="s">
        <v>166</v>
      </c>
      <c r="BM90" s="23" t="s">
        <v>166</v>
      </c>
    </row>
    <row r="91" spans="2:65" s="1" customFormat="1" ht="13.5">
      <c r="B91" s="40"/>
      <c r="C91" s="62"/>
      <c r="D91" s="203" t="s">
        <v>167</v>
      </c>
      <c r="E91" s="62"/>
      <c r="F91" s="204" t="s">
        <v>169</v>
      </c>
      <c r="G91" s="62"/>
      <c r="H91" s="62"/>
      <c r="I91" s="162"/>
      <c r="J91" s="62"/>
      <c r="K91" s="62"/>
      <c r="L91" s="60"/>
      <c r="M91" s="205"/>
      <c r="N91" s="41"/>
      <c r="O91" s="41"/>
      <c r="P91" s="41"/>
      <c r="Q91" s="41"/>
      <c r="R91" s="41"/>
      <c r="S91" s="41"/>
      <c r="T91" s="77"/>
      <c r="AT91" s="23" t="s">
        <v>167</v>
      </c>
      <c r="AU91" s="23" t="s">
        <v>82</v>
      </c>
    </row>
    <row r="92" spans="2:65" s="1" customFormat="1" ht="25.5" customHeight="1">
      <c r="B92" s="40"/>
      <c r="C92" s="191" t="s">
        <v>170</v>
      </c>
      <c r="D92" s="191" t="s">
        <v>162</v>
      </c>
      <c r="E92" s="192" t="s">
        <v>171</v>
      </c>
      <c r="F92" s="193" t="s">
        <v>172</v>
      </c>
      <c r="G92" s="194" t="s">
        <v>165</v>
      </c>
      <c r="H92" s="195">
        <v>1170</v>
      </c>
      <c r="I92" s="196"/>
      <c r="J92" s="197">
        <f>ROUND(I92*H92,2)</f>
        <v>0</v>
      </c>
      <c r="K92" s="193" t="s">
        <v>21</v>
      </c>
      <c r="L92" s="60"/>
      <c r="M92" s="198" t="s">
        <v>21</v>
      </c>
      <c r="N92" s="199" t="s">
        <v>43</v>
      </c>
      <c r="O92" s="41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AR92" s="23" t="s">
        <v>166</v>
      </c>
      <c r="AT92" s="23" t="s">
        <v>162</v>
      </c>
      <c r="AU92" s="23" t="s">
        <v>82</v>
      </c>
      <c r="AY92" s="23" t="s">
        <v>160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23" t="s">
        <v>80</v>
      </c>
      <c r="BK92" s="202">
        <f>ROUND(I92*H92,2)</f>
        <v>0</v>
      </c>
      <c r="BL92" s="23" t="s">
        <v>166</v>
      </c>
      <c r="BM92" s="23" t="s">
        <v>173</v>
      </c>
    </row>
    <row r="93" spans="2:65" s="1" customFormat="1" ht="13.5">
      <c r="B93" s="40"/>
      <c r="C93" s="62"/>
      <c r="D93" s="203" t="s">
        <v>167</v>
      </c>
      <c r="E93" s="62"/>
      <c r="F93" s="204" t="s">
        <v>172</v>
      </c>
      <c r="G93" s="62"/>
      <c r="H93" s="62"/>
      <c r="I93" s="162"/>
      <c r="J93" s="62"/>
      <c r="K93" s="62"/>
      <c r="L93" s="60"/>
      <c r="M93" s="205"/>
      <c r="N93" s="41"/>
      <c r="O93" s="41"/>
      <c r="P93" s="41"/>
      <c r="Q93" s="41"/>
      <c r="R93" s="41"/>
      <c r="S93" s="41"/>
      <c r="T93" s="77"/>
      <c r="AT93" s="23" t="s">
        <v>167</v>
      </c>
      <c r="AU93" s="23" t="s">
        <v>82</v>
      </c>
    </row>
    <row r="94" spans="2:65" s="1" customFormat="1" ht="25.5" customHeight="1">
      <c r="B94" s="40"/>
      <c r="C94" s="191" t="s">
        <v>166</v>
      </c>
      <c r="D94" s="191" t="s">
        <v>162</v>
      </c>
      <c r="E94" s="192" t="s">
        <v>174</v>
      </c>
      <c r="F94" s="193" t="s">
        <v>175</v>
      </c>
      <c r="G94" s="194" t="s">
        <v>165</v>
      </c>
      <c r="H94" s="195">
        <v>4709</v>
      </c>
      <c r="I94" s="196"/>
      <c r="J94" s="197">
        <f>ROUND(I94*H94,2)</f>
        <v>0</v>
      </c>
      <c r="K94" s="193" t="s">
        <v>21</v>
      </c>
      <c r="L94" s="60"/>
      <c r="M94" s="198" t="s">
        <v>21</v>
      </c>
      <c r="N94" s="199" t="s">
        <v>43</v>
      </c>
      <c r="O94" s="41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3" t="s">
        <v>166</v>
      </c>
      <c r="AT94" s="23" t="s">
        <v>162</v>
      </c>
      <c r="AU94" s="23" t="s">
        <v>82</v>
      </c>
      <c r="AY94" s="23" t="s">
        <v>160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3" t="s">
        <v>80</v>
      </c>
      <c r="BK94" s="202">
        <f>ROUND(I94*H94,2)</f>
        <v>0</v>
      </c>
      <c r="BL94" s="23" t="s">
        <v>166</v>
      </c>
      <c r="BM94" s="23" t="s">
        <v>176</v>
      </c>
    </row>
    <row r="95" spans="2:65" s="1" customFormat="1" ht="13.5">
      <c r="B95" s="40"/>
      <c r="C95" s="62"/>
      <c r="D95" s="203" t="s">
        <v>167</v>
      </c>
      <c r="E95" s="62"/>
      <c r="F95" s="204" t="s">
        <v>175</v>
      </c>
      <c r="G95" s="62"/>
      <c r="H95" s="62"/>
      <c r="I95" s="162"/>
      <c r="J95" s="62"/>
      <c r="K95" s="62"/>
      <c r="L95" s="60"/>
      <c r="M95" s="205"/>
      <c r="N95" s="41"/>
      <c r="O95" s="41"/>
      <c r="P95" s="41"/>
      <c r="Q95" s="41"/>
      <c r="R95" s="41"/>
      <c r="S95" s="41"/>
      <c r="T95" s="77"/>
      <c r="AT95" s="23" t="s">
        <v>167</v>
      </c>
      <c r="AU95" s="23" t="s">
        <v>82</v>
      </c>
    </row>
    <row r="96" spans="2:65" s="11" customFormat="1" ht="13.5">
      <c r="B96" s="206"/>
      <c r="C96" s="207"/>
      <c r="D96" s="203" t="s">
        <v>177</v>
      </c>
      <c r="E96" s="208" t="s">
        <v>21</v>
      </c>
      <c r="F96" s="209" t="s">
        <v>178</v>
      </c>
      <c r="G96" s="207"/>
      <c r="H96" s="210">
        <v>4709</v>
      </c>
      <c r="I96" s="211"/>
      <c r="J96" s="207"/>
      <c r="K96" s="207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177</v>
      </c>
      <c r="AU96" s="216" t="s">
        <v>82</v>
      </c>
      <c r="AV96" s="11" t="s">
        <v>82</v>
      </c>
      <c r="AW96" s="11" t="s">
        <v>35</v>
      </c>
      <c r="AX96" s="11" t="s">
        <v>72</v>
      </c>
      <c r="AY96" s="216" t="s">
        <v>160</v>
      </c>
    </row>
    <row r="97" spans="2:65" s="12" customFormat="1" ht="13.5">
      <c r="B97" s="217"/>
      <c r="C97" s="218"/>
      <c r="D97" s="203" t="s">
        <v>177</v>
      </c>
      <c r="E97" s="219" t="s">
        <v>21</v>
      </c>
      <c r="F97" s="220" t="s">
        <v>179</v>
      </c>
      <c r="G97" s="218"/>
      <c r="H97" s="221">
        <v>4709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177</v>
      </c>
      <c r="AU97" s="227" t="s">
        <v>82</v>
      </c>
      <c r="AV97" s="12" t="s">
        <v>166</v>
      </c>
      <c r="AW97" s="12" t="s">
        <v>35</v>
      </c>
      <c r="AX97" s="12" t="s">
        <v>80</v>
      </c>
      <c r="AY97" s="227" t="s">
        <v>160</v>
      </c>
    </row>
    <row r="98" spans="2:65" s="1" customFormat="1" ht="25.5" customHeight="1">
      <c r="B98" s="40"/>
      <c r="C98" s="191" t="s">
        <v>180</v>
      </c>
      <c r="D98" s="191" t="s">
        <v>162</v>
      </c>
      <c r="E98" s="192" t="s">
        <v>181</v>
      </c>
      <c r="F98" s="193" t="s">
        <v>182</v>
      </c>
      <c r="G98" s="194" t="s">
        <v>165</v>
      </c>
      <c r="H98" s="195">
        <v>4709</v>
      </c>
      <c r="I98" s="196"/>
      <c r="J98" s="197">
        <f>ROUND(I98*H98,2)</f>
        <v>0</v>
      </c>
      <c r="K98" s="193" t="s">
        <v>21</v>
      </c>
      <c r="L98" s="60"/>
      <c r="M98" s="198" t="s">
        <v>21</v>
      </c>
      <c r="N98" s="199" t="s">
        <v>43</v>
      </c>
      <c r="O98" s="41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3" t="s">
        <v>166</v>
      </c>
      <c r="AT98" s="23" t="s">
        <v>162</v>
      </c>
      <c r="AU98" s="23" t="s">
        <v>82</v>
      </c>
      <c r="AY98" s="23" t="s">
        <v>160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3" t="s">
        <v>80</v>
      </c>
      <c r="BK98" s="202">
        <f>ROUND(I98*H98,2)</f>
        <v>0</v>
      </c>
      <c r="BL98" s="23" t="s">
        <v>166</v>
      </c>
      <c r="BM98" s="23" t="s">
        <v>183</v>
      </c>
    </row>
    <row r="99" spans="2:65" s="1" customFormat="1" ht="13.5">
      <c r="B99" s="40"/>
      <c r="C99" s="62"/>
      <c r="D99" s="203" t="s">
        <v>167</v>
      </c>
      <c r="E99" s="62"/>
      <c r="F99" s="204" t="s">
        <v>182</v>
      </c>
      <c r="G99" s="62"/>
      <c r="H99" s="62"/>
      <c r="I99" s="162"/>
      <c r="J99" s="62"/>
      <c r="K99" s="62"/>
      <c r="L99" s="60"/>
      <c r="M99" s="205"/>
      <c r="N99" s="41"/>
      <c r="O99" s="41"/>
      <c r="P99" s="41"/>
      <c r="Q99" s="41"/>
      <c r="R99" s="41"/>
      <c r="S99" s="41"/>
      <c r="T99" s="77"/>
      <c r="AT99" s="23" t="s">
        <v>167</v>
      </c>
      <c r="AU99" s="23" t="s">
        <v>82</v>
      </c>
    </row>
    <row r="100" spans="2:65" s="11" customFormat="1" ht="13.5">
      <c r="B100" s="206"/>
      <c r="C100" s="207"/>
      <c r="D100" s="203" t="s">
        <v>177</v>
      </c>
      <c r="E100" s="208" t="s">
        <v>21</v>
      </c>
      <c r="F100" s="209" t="s">
        <v>178</v>
      </c>
      <c r="G100" s="207"/>
      <c r="H100" s="210">
        <v>4709</v>
      </c>
      <c r="I100" s="211"/>
      <c r="J100" s="207"/>
      <c r="K100" s="207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177</v>
      </c>
      <c r="AU100" s="216" t="s">
        <v>82</v>
      </c>
      <c r="AV100" s="11" t="s">
        <v>82</v>
      </c>
      <c r="AW100" s="11" t="s">
        <v>35</v>
      </c>
      <c r="AX100" s="11" t="s">
        <v>72</v>
      </c>
      <c r="AY100" s="216" t="s">
        <v>160</v>
      </c>
    </row>
    <row r="101" spans="2:65" s="12" customFormat="1" ht="13.5">
      <c r="B101" s="217"/>
      <c r="C101" s="218"/>
      <c r="D101" s="203" t="s">
        <v>177</v>
      </c>
      <c r="E101" s="219" t="s">
        <v>21</v>
      </c>
      <c r="F101" s="220" t="s">
        <v>179</v>
      </c>
      <c r="G101" s="218"/>
      <c r="H101" s="221">
        <v>4709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177</v>
      </c>
      <c r="AU101" s="227" t="s">
        <v>82</v>
      </c>
      <c r="AV101" s="12" t="s">
        <v>166</v>
      </c>
      <c r="AW101" s="12" t="s">
        <v>35</v>
      </c>
      <c r="AX101" s="12" t="s">
        <v>80</v>
      </c>
      <c r="AY101" s="227" t="s">
        <v>160</v>
      </c>
    </row>
    <row r="102" spans="2:65" s="1" customFormat="1" ht="16.5" customHeight="1">
      <c r="B102" s="40"/>
      <c r="C102" s="191" t="s">
        <v>173</v>
      </c>
      <c r="D102" s="191" t="s">
        <v>162</v>
      </c>
      <c r="E102" s="192" t="s">
        <v>184</v>
      </c>
      <c r="F102" s="193" t="s">
        <v>185</v>
      </c>
      <c r="G102" s="194" t="s">
        <v>186</v>
      </c>
      <c r="H102" s="195">
        <v>690</v>
      </c>
      <c r="I102" s="196"/>
      <c r="J102" s="197">
        <f>ROUND(I102*H102,2)</f>
        <v>0</v>
      </c>
      <c r="K102" s="193" t="s">
        <v>21</v>
      </c>
      <c r="L102" s="60"/>
      <c r="M102" s="198" t="s">
        <v>21</v>
      </c>
      <c r="N102" s="199" t="s">
        <v>43</v>
      </c>
      <c r="O102" s="41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3" t="s">
        <v>166</v>
      </c>
      <c r="AT102" s="23" t="s">
        <v>162</v>
      </c>
      <c r="AU102" s="23" t="s">
        <v>82</v>
      </c>
      <c r="AY102" s="23" t="s">
        <v>160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3" t="s">
        <v>80</v>
      </c>
      <c r="BK102" s="202">
        <f>ROUND(I102*H102,2)</f>
        <v>0</v>
      </c>
      <c r="BL102" s="23" t="s">
        <v>166</v>
      </c>
      <c r="BM102" s="23" t="s">
        <v>187</v>
      </c>
    </row>
    <row r="103" spans="2:65" s="1" customFormat="1" ht="13.5">
      <c r="B103" s="40"/>
      <c r="C103" s="62"/>
      <c r="D103" s="203" t="s">
        <v>167</v>
      </c>
      <c r="E103" s="62"/>
      <c r="F103" s="204" t="s">
        <v>185</v>
      </c>
      <c r="G103" s="62"/>
      <c r="H103" s="62"/>
      <c r="I103" s="162"/>
      <c r="J103" s="62"/>
      <c r="K103" s="62"/>
      <c r="L103" s="60"/>
      <c r="M103" s="205"/>
      <c r="N103" s="41"/>
      <c r="O103" s="41"/>
      <c r="P103" s="41"/>
      <c r="Q103" s="41"/>
      <c r="R103" s="41"/>
      <c r="S103" s="41"/>
      <c r="T103" s="77"/>
      <c r="AT103" s="23" t="s">
        <v>167</v>
      </c>
      <c r="AU103" s="23" t="s">
        <v>82</v>
      </c>
    </row>
    <row r="104" spans="2:65" s="1" customFormat="1" ht="25.5" customHeight="1">
      <c r="B104" s="40"/>
      <c r="C104" s="191" t="s">
        <v>188</v>
      </c>
      <c r="D104" s="191" t="s">
        <v>162</v>
      </c>
      <c r="E104" s="192" t="s">
        <v>189</v>
      </c>
      <c r="F104" s="193" t="s">
        <v>190</v>
      </c>
      <c r="G104" s="194" t="s">
        <v>186</v>
      </c>
      <c r="H104" s="195">
        <v>3716</v>
      </c>
      <c r="I104" s="196"/>
      <c r="J104" s="197">
        <f>ROUND(I104*H104,2)</f>
        <v>0</v>
      </c>
      <c r="K104" s="193" t="s">
        <v>21</v>
      </c>
      <c r="L104" s="60"/>
      <c r="M104" s="198" t="s">
        <v>21</v>
      </c>
      <c r="N104" s="199" t="s">
        <v>43</v>
      </c>
      <c r="O104" s="41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3" t="s">
        <v>166</v>
      </c>
      <c r="AT104" s="23" t="s">
        <v>162</v>
      </c>
      <c r="AU104" s="23" t="s">
        <v>82</v>
      </c>
      <c r="AY104" s="23" t="s">
        <v>160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3" t="s">
        <v>80</v>
      </c>
      <c r="BK104" s="202">
        <f>ROUND(I104*H104,2)</f>
        <v>0</v>
      </c>
      <c r="BL104" s="23" t="s">
        <v>166</v>
      </c>
      <c r="BM104" s="23" t="s">
        <v>191</v>
      </c>
    </row>
    <row r="105" spans="2:65" s="1" customFormat="1" ht="13.5">
      <c r="B105" s="40"/>
      <c r="C105" s="62"/>
      <c r="D105" s="203" t="s">
        <v>167</v>
      </c>
      <c r="E105" s="62"/>
      <c r="F105" s="204" t="s">
        <v>190</v>
      </c>
      <c r="G105" s="62"/>
      <c r="H105" s="62"/>
      <c r="I105" s="162"/>
      <c r="J105" s="62"/>
      <c r="K105" s="62"/>
      <c r="L105" s="60"/>
      <c r="M105" s="205"/>
      <c r="N105" s="41"/>
      <c r="O105" s="41"/>
      <c r="P105" s="41"/>
      <c r="Q105" s="41"/>
      <c r="R105" s="41"/>
      <c r="S105" s="41"/>
      <c r="T105" s="77"/>
      <c r="AT105" s="23" t="s">
        <v>167</v>
      </c>
      <c r="AU105" s="23" t="s">
        <v>82</v>
      </c>
    </row>
    <row r="106" spans="2:65" s="11" customFormat="1" ht="13.5">
      <c r="B106" s="206"/>
      <c r="C106" s="207"/>
      <c r="D106" s="203" t="s">
        <v>177</v>
      </c>
      <c r="E106" s="208" t="s">
        <v>21</v>
      </c>
      <c r="F106" s="209" t="s">
        <v>192</v>
      </c>
      <c r="G106" s="207"/>
      <c r="H106" s="210">
        <v>3716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177</v>
      </c>
      <c r="AU106" s="216" t="s">
        <v>82</v>
      </c>
      <c r="AV106" s="11" t="s">
        <v>82</v>
      </c>
      <c r="AW106" s="11" t="s">
        <v>35</v>
      </c>
      <c r="AX106" s="11" t="s">
        <v>72</v>
      </c>
      <c r="AY106" s="216" t="s">
        <v>160</v>
      </c>
    </row>
    <row r="107" spans="2:65" s="12" customFormat="1" ht="13.5">
      <c r="B107" s="217"/>
      <c r="C107" s="218"/>
      <c r="D107" s="203" t="s">
        <v>177</v>
      </c>
      <c r="E107" s="219" t="s">
        <v>21</v>
      </c>
      <c r="F107" s="220" t="s">
        <v>179</v>
      </c>
      <c r="G107" s="218"/>
      <c r="H107" s="221">
        <v>3716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177</v>
      </c>
      <c r="AU107" s="227" t="s">
        <v>82</v>
      </c>
      <c r="AV107" s="12" t="s">
        <v>166</v>
      </c>
      <c r="AW107" s="12" t="s">
        <v>35</v>
      </c>
      <c r="AX107" s="12" t="s">
        <v>80</v>
      </c>
      <c r="AY107" s="227" t="s">
        <v>160</v>
      </c>
    </row>
    <row r="108" spans="2:65" s="1" customFormat="1" ht="25.5" customHeight="1">
      <c r="B108" s="40"/>
      <c r="C108" s="191" t="s">
        <v>176</v>
      </c>
      <c r="D108" s="191" t="s">
        <v>162</v>
      </c>
      <c r="E108" s="192" t="s">
        <v>193</v>
      </c>
      <c r="F108" s="193" t="s">
        <v>194</v>
      </c>
      <c r="G108" s="194" t="s">
        <v>186</v>
      </c>
      <c r="H108" s="195">
        <v>3716</v>
      </c>
      <c r="I108" s="196"/>
      <c r="J108" s="197">
        <f>ROUND(I108*H108,2)</f>
        <v>0</v>
      </c>
      <c r="K108" s="193" t="s">
        <v>21</v>
      </c>
      <c r="L108" s="60"/>
      <c r="M108" s="198" t="s">
        <v>21</v>
      </c>
      <c r="N108" s="199" t="s">
        <v>43</v>
      </c>
      <c r="O108" s="41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3" t="s">
        <v>166</v>
      </c>
      <c r="AT108" s="23" t="s">
        <v>162</v>
      </c>
      <c r="AU108" s="23" t="s">
        <v>82</v>
      </c>
      <c r="AY108" s="23" t="s">
        <v>160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3" t="s">
        <v>80</v>
      </c>
      <c r="BK108" s="202">
        <f>ROUND(I108*H108,2)</f>
        <v>0</v>
      </c>
      <c r="BL108" s="23" t="s">
        <v>166</v>
      </c>
      <c r="BM108" s="23" t="s">
        <v>195</v>
      </c>
    </row>
    <row r="109" spans="2:65" s="1" customFormat="1" ht="13.5">
      <c r="B109" s="40"/>
      <c r="C109" s="62"/>
      <c r="D109" s="203" t="s">
        <v>167</v>
      </c>
      <c r="E109" s="62"/>
      <c r="F109" s="204" t="s">
        <v>194</v>
      </c>
      <c r="G109" s="62"/>
      <c r="H109" s="62"/>
      <c r="I109" s="162"/>
      <c r="J109" s="62"/>
      <c r="K109" s="62"/>
      <c r="L109" s="60"/>
      <c r="M109" s="205"/>
      <c r="N109" s="41"/>
      <c r="O109" s="41"/>
      <c r="P109" s="41"/>
      <c r="Q109" s="41"/>
      <c r="R109" s="41"/>
      <c r="S109" s="41"/>
      <c r="T109" s="77"/>
      <c r="AT109" s="23" t="s">
        <v>167</v>
      </c>
      <c r="AU109" s="23" t="s">
        <v>82</v>
      </c>
    </row>
    <row r="110" spans="2:65" s="1" customFormat="1" ht="16.5" customHeight="1">
      <c r="B110" s="40"/>
      <c r="C110" s="191" t="s">
        <v>196</v>
      </c>
      <c r="D110" s="191" t="s">
        <v>162</v>
      </c>
      <c r="E110" s="192" t="s">
        <v>197</v>
      </c>
      <c r="F110" s="193" t="s">
        <v>198</v>
      </c>
      <c r="G110" s="194" t="s">
        <v>199</v>
      </c>
      <c r="H110" s="195">
        <v>1494.6</v>
      </c>
      <c r="I110" s="196"/>
      <c r="J110" s="197">
        <f>ROUND(I110*H110,2)</f>
        <v>0</v>
      </c>
      <c r="K110" s="193" t="s">
        <v>21</v>
      </c>
      <c r="L110" s="60"/>
      <c r="M110" s="198" t="s">
        <v>21</v>
      </c>
      <c r="N110" s="199" t="s">
        <v>43</v>
      </c>
      <c r="O110" s="41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AR110" s="23" t="s">
        <v>166</v>
      </c>
      <c r="AT110" s="23" t="s">
        <v>162</v>
      </c>
      <c r="AU110" s="23" t="s">
        <v>82</v>
      </c>
      <c r="AY110" s="23" t="s">
        <v>160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3" t="s">
        <v>80</v>
      </c>
      <c r="BK110" s="202">
        <f>ROUND(I110*H110,2)</f>
        <v>0</v>
      </c>
      <c r="BL110" s="23" t="s">
        <v>166</v>
      </c>
      <c r="BM110" s="23" t="s">
        <v>200</v>
      </c>
    </row>
    <row r="111" spans="2:65" s="1" customFormat="1" ht="13.5">
      <c r="B111" s="40"/>
      <c r="C111" s="62"/>
      <c r="D111" s="203" t="s">
        <v>167</v>
      </c>
      <c r="E111" s="62"/>
      <c r="F111" s="204" t="s">
        <v>198</v>
      </c>
      <c r="G111" s="62"/>
      <c r="H111" s="62"/>
      <c r="I111" s="162"/>
      <c r="J111" s="62"/>
      <c r="K111" s="62"/>
      <c r="L111" s="60"/>
      <c r="M111" s="205"/>
      <c r="N111" s="41"/>
      <c r="O111" s="41"/>
      <c r="P111" s="41"/>
      <c r="Q111" s="41"/>
      <c r="R111" s="41"/>
      <c r="S111" s="41"/>
      <c r="T111" s="77"/>
      <c r="AT111" s="23" t="s">
        <v>167</v>
      </c>
      <c r="AU111" s="23" t="s">
        <v>82</v>
      </c>
    </row>
    <row r="112" spans="2:65" s="11" customFormat="1" ht="13.5">
      <c r="B112" s="206"/>
      <c r="C112" s="207"/>
      <c r="D112" s="203" t="s">
        <v>177</v>
      </c>
      <c r="E112" s="208" t="s">
        <v>21</v>
      </c>
      <c r="F112" s="209" t="s">
        <v>201</v>
      </c>
      <c r="G112" s="207"/>
      <c r="H112" s="210">
        <v>1494.6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177</v>
      </c>
      <c r="AU112" s="216" t="s">
        <v>82</v>
      </c>
      <c r="AV112" s="11" t="s">
        <v>82</v>
      </c>
      <c r="AW112" s="11" t="s">
        <v>35</v>
      </c>
      <c r="AX112" s="11" t="s">
        <v>72</v>
      </c>
      <c r="AY112" s="216" t="s">
        <v>160</v>
      </c>
    </row>
    <row r="113" spans="2:65" s="12" customFormat="1" ht="13.5">
      <c r="B113" s="217"/>
      <c r="C113" s="218"/>
      <c r="D113" s="203" t="s">
        <v>177</v>
      </c>
      <c r="E113" s="219" t="s">
        <v>21</v>
      </c>
      <c r="F113" s="220" t="s">
        <v>179</v>
      </c>
      <c r="G113" s="218"/>
      <c r="H113" s="221">
        <v>1494.6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177</v>
      </c>
      <c r="AU113" s="227" t="s">
        <v>82</v>
      </c>
      <c r="AV113" s="12" t="s">
        <v>166</v>
      </c>
      <c r="AW113" s="12" t="s">
        <v>35</v>
      </c>
      <c r="AX113" s="12" t="s">
        <v>80</v>
      </c>
      <c r="AY113" s="227" t="s">
        <v>160</v>
      </c>
    </row>
    <row r="114" spans="2:65" s="1" customFormat="1" ht="25.5" customHeight="1">
      <c r="B114" s="40"/>
      <c r="C114" s="191" t="s">
        <v>183</v>
      </c>
      <c r="D114" s="191" t="s">
        <v>162</v>
      </c>
      <c r="E114" s="192" t="s">
        <v>202</v>
      </c>
      <c r="F114" s="193" t="s">
        <v>203</v>
      </c>
      <c r="G114" s="194" t="s">
        <v>199</v>
      </c>
      <c r="H114" s="195">
        <v>1672.2</v>
      </c>
      <c r="I114" s="196"/>
      <c r="J114" s="197">
        <f>ROUND(I114*H114,2)</f>
        <v>0</v>
      </c>
      <c r="K114" s="193" t="s">
        <v>21</v>
      </c>
      <c r="L114" s="60"/>
      <c r="M114" s="198" t="s">
        <v>21</v>
      </c>
      <c r="N114" s="199" t="s">
        <v>43</v>
      </c>
      <c r="O114" s="41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3" t="s">
        <v>166</v>
      </c>
      <c r="AT114" s="23" t="s">
        <v>162</v>
      </c>
      <c r="AU114" s="23" t="s">
        <v>82</v>
      </c>
      <c r="AY114" s="23" t="s">
        <v>160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3" t="s">
        <v>80</v>
      </c>
      <c r="BK114" s="202">
        <f>ROUND(I114*H114,2)</f>
        <v>0</v>
      </c>
      <c r="BL114" s="23" t="s">
        <v>166</v>
      </c>
      <c r="BM114" s="23" t="s">
        <v>204</v>
      </c>
    </row>
    <row r="115" spans="2:65" s="1" customFormat="1" ht="13.5">
      <c r="B115" s="40"/>
      <c r="C115" s="62"/>
      <c r="D115" s="203" t="s">
        <v>167</v>
      </c>
      <c r="E115" s="62"/>
      <c r="F115" s="204" t="s">
        <v>203</v>
      </c>
      <c r="G115" s="62"/>
      <c r="H115" s="62"/>
      <c r="I115" s="162"/>
      <c r="J115" s="62"/>
      <c r="K115" s="62"/>
      <c r="L115" s="60"/>
      <c r="M115" s="205"/>
      <c r="N115" s="41"/>
      <c r="O115" s="41"/>
      <c r="P115" s="41"/>
      <c r="Q115" s="41"/>
      <c r="R115" s="41"/>
      <c r="S115" s="41"/>
      <c r="T115" s="77"/>
      <c r="AT115" s="23" t="s">
        <v>167</v>
      </c>
      <c r="AU115" s="23" t="s">
        <v>82</v>
      </c>
    </row>
    <row r="116" spans="2:65" s="11" customFormat="1" ht="13.5">
      <c r="B116" s="206"/>
      <c r="C116" s="207"/>
      <c r="D116" s="203" t="s">
        <v>177</v>
      </c>
      <c r="E116" s="208" t="s">
        <v>21</v>
      </c>
      <c r="F116" s="209" t="s">
        <v>205</v>
      </c>
      <c r="G116" s="207"/>
      <c r="H116" s="210">
        <v>1672.2</v>
      </c>
      <c r="I116" s="211"/>
      <c r="J116" s="207"/>
      <c r="K116" s="207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177</v>
      </c>
      <c r="AU116" s="216" t="s">
        <v>82</v>
      </c>
      <c r="AV116" s="11" t="s">
        <v>82</v>
      </c>
      <c r="AW116" s="11" t="s">
        <v>35</v>
      </c>
      <c r="AX116" s="11" t="s">
        <v>72</v>
      </c>
      <c r="AY116" s="216" t="s">
        <v>160</v>
      </c>
    </row>
    <row r="117" spans="2:65" s="12" customFormat="1" ht="13.5">
      <c r="B117" s="217"/>
      <c r="C117" s="218"/>
      <c r="D117" s="203" t="s">
        <v>177</v>
      </c>
      <c r="E117" s="219" t="s">
        <v>21</v>
      </c>
      <c r="F117" s="220" t="s">
        <v>179</v>
      </c>
      <c r="G117" s="218"/>
      <c r="H117" s="221">
        <v>1672.2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177</v>
      </c>
      <c r="AU117" s="227" t="s">
        <v>82</v>
      </c>
      <c r="AV117" s="12" t="s">
        <v>166</v>
      </c>
      <c r="AW117" s="12" t="s">
        <v>35</v>
      </c>
      <c r="AX117" s="12" t="s">
        <v>80</v>
      </c>
      <c r="AY117" s="227" t="s">
        <v>160</v>
      </c>
    </row>
    <row r="118" spans="2:65" s="1" customFormat="1" ht="25.5" customHeight="1">
      <c r="B118" s="40"/>
      <c r="C118" s="191" t="s">
        <v>206</v>
      </c>
      <c r="D118" s="191" t="s">
        <v>162</v>
      </c>
      <c r="E118" s="192" t="s">
        <v>207</v>
      </c>
      <c r="F118" s="193" t="s">
        <v>208</v>
      </c>
      <c r="G118" s="194" t="s">
        <v>199</v>
      </c>
      <c r="H118" s="195">
        <v>1672.2</v>
      </c>
      <c r="I118" s="196"/>
      <c r="J118" s="197">
        <f>ROUND(I118*H118,2)</f>
        <v>0</v>
      </c>
      <c r="K118" s="193" t="s">
        <v>21</v>
      </c>
      <c r="L118" s="60"/>
      <c r="M118" s="198" t="s">
        <v>21</v>
      </c>
      <c r="N118" s="199" t="s">
        <v>43</v>
      </c>
      <c r="O118" s="41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AR118" s="23" t="s">
        <v>166</v>
      </c>
      <c r="AT118" s="23" t="s">
        <v>162</v>
      </c>
      <c r="AU118" s="23" t="s">
        <v>82</v>
      </c>
      <c r="AY118" s="23" t="s">
        <v>160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3" t="s">
        <v>80</v>
      </c>
      <c r="BK118" s="202">
        <f>ROUND(I118*H118,2)</f>
        <v>0</v>
      </c>
      <c r="BL118" s="23" t="s">
        <v>166</v>
      </c>
      <c r="BM118" s="23" t="s">
        <v>209</v>
      </c>
    </row>
    <row r="119" spans="2:65" s="1" customFormat="1" ht="13.5">
      <c r="B119" s="40"/>
      <c r="C119" s="62"/>
      <c r="D119" s="203" t="s">
        <v>167</v>
      </c>
      <c r="E119" s="62"/>
      <c r="F119" s="204" t="s">
        <v>208</v>
      </c>
      <c r="G119" s="62"/>
      <c r="H119" s="62"/>
      <c r="I119" s="162"/>
      <c r="J119" s="62"/>
      <c r="K119" s="62"/>
      <c r="L119" s="60"/>
      <c r="M119" s="205"/>
      <c r="N119" s="41"/>
      <c r="O119" s="41"/>
      <c r="P119" s="41"/>
      <c r="Q119" s="41"/>
      <c r="R119" s="41"/>
      <c r="S119" s="41"/>
      <c r="T119" s="77"/>
      <c r="AT119" s="23" t="s">
        <v>167</v>
      </c>
      <c r="AU119" s="23" t="s">
        <v>82</v>
      </c>
    </row>
    <row r="120" spans="2:65" s="11" customFormat="1" ht="13.5">
      <c r="B120" s="206"/>
      <c r="C120" s="207"/>
      <c r="D120" s="203" t="s">
        <v>177</v>
      </c>
      <c r="E120" s="208" t="s">
        <v>21</v>
      </c>
      <c r="F120" s="209" t="s">
        <v>205</v>
      </c>
      <c r="G120" s="207"/>
      <c r="H120" s="210">
        <v>1672.2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177</v>
      </c>
      <c r="AU120" s="216" t="s">
        <v>82</v>
      </c>
      <c r="AV120" s="11" t="s">
        <v>82</v>
      </c>
      <c r="AW120" s="11" t="s">
        <v>35</v>
      </c>
      <c r="AX120" s="11" t="s">
        <v>72</v>
      </c>
      <c r="AY120" s="216" t="s">
        <v>160</v>
      </c>
    </row>
    <row r="121" spans="2:65" s="12" customFormat="1" ht="13.5">
      <c r="B121" s="217"/>
      <c r="C121" s="218"/>
      <c r="D121" s="203" t="s">
        <v>177</v>
      </c>
      <c r="E121" s="219" t="s">
        <v>21</v>
      </c>
      <c r="F121" s="220" t="s">
        <v>179</v>
      </c>
      <c r="G121" s="218"/>
      <c r="H121" s="221">
        <v>1672.2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177</v>
      </c>
      <c r="AU121" s="227" t="s">
        <v>82</v>
      </c>
      <c r="AV121" s="12" t="s">
        <v>166</v>
      </c>
      <c r="AW121" s="12" t="s">
        <v>35</v>
      </c>
      <c r="AX121" s="12" t="s">
        <v>80</v>
      </c>
      <c r="AY121" s="227" t="s">
        <v>160</v>
      </c>
    </row>
    <row r="122" spans="2:65" s="1" customFormat="1" ht="25.5" customHeight="1">
      <c r="B122" s="40"/>
      <c r="C122" s="191" t="s">
        <v>187</v>
      </c>
      <c r="D122" s="191" t="s">
        <v>162</v>
      </c>
      <c r="E122" s="192" t="s">
        <v>210</v>
      </c>
      <c r="F122" s="193" t="s">
        <v>211</v>
      </c>
      <c r="G122" s="194" t="s">
        <v>199</v>
      </c>
      <c r="H122" s="195">
        <v>9.6</v>
      </c>
      <c r="I122" s="196"/>
      <c r="J122" s="197">
        <f>ROUND(I122*H122,2)</f>
        <v>0</v>
      </c>
      <c r="K122" s="193" t="s">
        <v>21</v>
      </c>
      <c r="L122" s="60"/>
      <c r="M122" s="198" t="s">
        <v>21</v>
      </c>
      <c r="N122" s="199" t="s">
        <v>43</v>
      </c>
      <c r="O122" s="41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AR122" s="23" t="s">
        <v>166</v>
      </c>
      <c r="AT122" s="23" t="s">
        <v>162</v>
      </c>
      <c r="AU122" s="23" t="s">
        <v>82</v>
      </c>
      <c r="AY122" s="23" t="s">
        <v>160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3" t="s">
        <v>80</v>
      </c>
      <c r="BK122" s="202">
        <f>ROUND(I122*H122,2)</f>
        <v>0</v>
      </c>
      <c r="BL122" s="23" t="s">
        <v>166</v>
      </c>
      <c r="BM122" s="23" t="s">
        <v>212</v>
      </c>
    </row>
    <row r="123" spans="2:65" s="1" customFormat="1" ht="13.5">
      <c r="B123" s="40"/>
      <c r="C123" s="62"/>
      <c r="D123" s="203" t="s">
        <v>167</v>
      </c>
      <c r="E123" s="62"/>
      <c r="F123" s="204" t="s">
        <v>211</v>
      </c>
      <c r="G123" s="62"/>
      <c r="H123" s="62"/>
      <c r="I123" s="162"/>
      <c r="J123" s="62"/>
      <c r="K123" s="62"/>
      <c r="L123" s="60"/>
      <c r="M123" s="205"/>
      <c r="N123" s="41"/>
      <c r="O123" s="41"/>
      <c r="P123" s="41"/>
      <c r="Q123" s="41"/>
      <c r="R123" s="41"/>
      <c r="S123" s="41"/>
      <c r="T123" s="77"/>
      <c r="AT123" s="23" t="s">
        <v>167</v>
      </c>
      <c r="AU123" s="23" t="s">
        <v>82</v>
      </c>
    </row>
    <row r="124" spans="2:65" s="1" customFormat="1" ht="25.5" customHeight="1">
      <c r="B124" s="40"/>
      <c r="C124" s="191" t="s">
        <v>213</v>
      </c>
      <c r="D124" s="191" t="s">
        <v>162</v>
      </c>
      <c r="E124" s="192" t="s">
        <v>214</v>
      </c>
      <c r="F124" s="193" t="s">
        <v>215</v>
      </c>
      <c r="G124" s="194" t="s">
        <v>199</v>
      </c>
      <c r="H124" s="195">
        <v>9.6</v>
      </c>
      <c r="I124" s="196"/>
      <c r="J124" s="197">
        <f>ROUND(I124*H124,2)</f>
        <v>0</v>
      </c>
      <c r="K124" s="193" t="s">
        <v>21</v>
      </c>
      <c r="L124" s="60"/>
      <c r="M124" s="198" t="s">
        <v>21</v>
      </c>
      <c r="N124" s="199" t="s">
        <v>43</v>
      </c>
      <c r="O124" s="41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3" t="s">
        <v>166</v>
      </c>
      <c r="AT124" s="23" t="s">
        <v>162</v>
      </c>
      <c r="AU124" s="23" t="s">
        <v>82</v>
      </c>
      <c r="AY124" s="23" t="s">
        <v>160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3" t="s">
        <v>80</v>
      </c>
      <c r="BK124" s="202">
        <f>ROUND(I124*H124,2)</f>
        <v>0</v>
      </c>
      <c r="BL124" s="23" t="s">
        <v>166</v>
      </c>
      <c r="BM124" s="23" t="s">
        <v>216</v>
      </c>
    </row>
    <row r="125" spans="2:65" s="1" customFormat="1" ht="13.5">
      <c r="B125" s="40"/>
      <c r="C125" s="62"/>
      <c r="D125" s="203" t="s">
        <v>167</v>
      </c>
      <c r="E125" s="62"/>
      <c r="F125" s="204" t="s">
        <v>215</v>
      </c>
      <c r="G125" s="62"/>
      <c r="H125" s="62"/>
      <c r="I125" s="162"/>
      <c r="J125" s="62"/>
      <c r="K125" s="62"/>
      <c r="L125" s="60"/>
      <c r="M125" s="205"/>
      <c r="N125" s="41"/>
      <c r="O125" s="41"/>
      <c r="P125" s="41"/>
      <c r="Q125" s="41"/>
      <c r="R125" s="41"/>
      <c r="S125" s="41"/>
      <c r="T125" s="77"/>
      <c r="AT125" s="23" t="s">
        <v>167</v>
      </c>
      <c r="AU125" s="23" t="s">
        <v>82</v>
      </c>
    </row>
    <row r="126" spans="2:65" s="11" customFormat="1" ht="13.5">
      <c r="B126" s="206"/>
      <c r="C126" s="207"/>
      <c r="D126" s="203" t="s">
        <v>177</v>
      </c>
      <c r="E126" s="208" t="s">
        <v>21</v>
      </c>
      <c r="F126" s="209" t="s">
        <v>217</v>
      </c>
      <c r="G126" s="207"/>
      <c r="H126" s="210">
        <v>9.6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177</v>
      </c>
      <c r="AU126" s="216" t="s">
        <v>82</v>
      </c>
      <c r="AV126" s="11" t="s">
        <v>82</v>
      </c>
      <c r="AW126" s="11" t="s">
        <v>35</v>
      </c>
      <c r="AX126" s="11" t="s">
        <v>72</v>
      </c>
      <c r="AY126" s="216" t="s">
        <v>160</v>
      </c>
    </row>
    <row r="127" spans="2:65" s="12" customFormat="1" ht="13.5">
      <c r="B127" s="217"/>
      <c r="C127" s="218"/>
      <c r="D127" s="203" t="s">
        <v>177</v>
      </c>
      <c r="E127" s="219" t="s">
        <v>21</v>
      </c>
      <c r="F127" s="220" t="s">
        <v>179</v>
      </c>
      <c r="G127" s="218"/>
      <c r="H127" s="221">
        <v>9.6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177</v>
      </c>
      <c r="AU127" s="227" t="s">
        <v>82</v>
      </c>
      <c r="AV127" s="12" t="s">
        <v>166</v>
      </c>
      <c r="AW127" s="12" t="s">
        <v>35</v>
      </c>
      <c r="AX127" s="12" t="s">
        <v>80</v>
      </c>
      <c r="AY127" s="227" t="s">
        <v>160</v>
      </c>
    </row>
    <row r="128" spans="2:65" s="1" customFormat="1" ht="25.5" customHeight="1">
      <c r="B128" s="40"/>
      <c r="C128" s="191" t="s">
        <v>191</v>
      </c>
      <c r="D128" s="191" t="s">
        <v>162</v>
      </c>
      <c r="E128" s="192" t="s">
        <v>218</v>
      </c>
      <c r="F128" s="193" t="s">
        <v>219</v>
      </c>
      <c r="G128" s="194" t="s">
        <v>199</v>
      </c>
      <c r="H128" s="195">
        <v>1672</v>
      </c>
      <c r="I128" s="196"/>
      <c r="J128" s="197">
        <f>ROUND(I128*H128,2)</f>
        <v>0</v>
      </c>
      <c r="K128" s="193" t="s">
        <v>21</v>
      </c>
      <c r="L128" s="60"/>
      <c r="M128" s="198" t="s">
        <v>21</v>
      </c>
      <c r="N128" s="199" t="s">
        <v>43</v>
      </c>
      <c r="O128" s="41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AR128" s="23" t="s">
        <v>166</v>
      </c>
      <c r="AT128" s="23" t="s">
        <v>162</v>
      </c>
      <c r="AU128" s="23" t="s">
        <v>82</v>
      </c>
      <c r="AY128" s="23" t="s">
        <v>160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3" t="s">
        <v>80</v>
      </c>
      <c r="BK128" s="202">
        <f>ROUND(I128*H128,2)</f>
        <v>0</v>
      </c>
      <c r="BL128" s="23" t="s">
        <v>166</v>
      </c>
      <c r="BM128" s="23" t="s">
        <v>220</v>
      </c>
    </row>
    <row r="129" spans="2:65" s="1" customFormat="1" ht="13.5">
      <c r="B129" s="40"/>
      <c r="C129" s="62"/>
      <c r="D129" s="203" t="s">
        <v>167</v>
      </c>
      <c r="E129" s="62"/>
      <c r="F129" s="204" t="s">
        <v>219</v>
      </c>
      <c r="G129" s="62"/>
      <c r="H129" s="62"/>
      <c r="I129" s="162"/>
      <c r="J129" s="62"/>
      <c r="K129" s="62"/>
      <c r="L129" s="60"/>
      <c r="M129" s="205"/>
      <c r="N129" s="41"/>
      <c r="O129" s="41"/>
      <c r="P129" s="41"/>
      <c r="Q129" s="41"/>
      <c r="R129" s="41"/>
      <c r="S129" s="41"/>
      <c r="T129" s="77"/>
      <c r="AT129" s="23" t="s">
        <v>167</v>
      </c>
      <c r="AU129" s="23" t="s">
        <v>82</v>
      </c>
    </row>
    <row r="130" spans="2:65" s="1" customFormat="1" ht="25.5" customHeight="1">
      <c r="B130" s="40"/>
      <c r="C130" s="191" t="s">
        <v>10</v>
      </c>
      <c r="D130" s="191" t="s">
        <v>162</v>
      </c>
      <c r="E130" s="192" t="s">
        <v>221</v>
      </c>
      <c r="F130" s="193" t="s">
        <v>222</v>
      </c>
      <c r="G130" s="194" t="s">
        <v>199</v>
      </c>
      <c r="H130" s="195">
        <v>16720</v>
      </c>
      <c r="I130" s="196"/>
      <c r="J130" s="197">
        <f>ROUND(I130*H130,2)</f>
        <v>0</v>
      </c>
      <c r="K130" s="193" t="s">
        <v>21</v>
      </c>
      <c r="L130" s="60"/>
      <c r="M130" s="198" t="s">
        <v>21</v>
      </c>
      <c r="N130" s="199" t="s">
        <v>43</v>
      </c>
      <c r="O130" s="41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AR130" s="23" t="s">
        <v>166</v>
      </c>
      <c r="AT130" s="23" t="s">
        <v>162</v>
      </c>
      <c r="AU130" s="23" t="s">
        <v>82</v>
      </c>
      <c r="AY130" s="23" t="s">
        <v>160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3" t="s">
        <v>80</v>
      </c>
      <c r="BK130" s="202">
        <f>ROUND(I130*H130,2)</f>
        <v>0</v>
      </c>
      <c r="BL130" s="23" t="s">
        <v>166</v>
      </c>
      <c r="BM130" s="23" t="s">
        <v>223</v>
      </c>
    </row>
    <row r="131" spans="2:65" s="1" customFormat="1" ht="27">
      <c r="B131" s="40"/>
      <c r="C131" s="62"/>
      <c r="D131" s="203" t="s">
        <v>167</v>
      </c>
      <c r="E131" s="62"/>
      <c r="F131" s="204" t="s">
        <v>222</v>
      </c>
      <c r="G131" s="62"/>
      <c r="H131" s="62"/>
      <c r="I131" s="162"/>
      <c r="J131" s="62"/>
      <c r="K131" s="62"/>
      <c r="L131" s="60"/>
      <c r="M131" s="205"/>
      <c r="N131" s="41"/>
      <c r="O131" s="41"/>
      <c r="P131" s="41"/>
      <c r="Q131" s="41"/>
      <c r="R131" s="41"/>
      <c r="S131" s="41"/>
      <c r="T131" s="77"/>
      <c r="AT131" s="23" t="s">
        <v>167</v>
      </c>
      <c r="AU131" s="23" t="s">
        <v>82</v>
      </c>
    </row>
    <row r="132" spans="2:65" s="1" customFormat="1" ht="16.5" customHeight="1">
      <c r="B132" s="40"/>
      <c r="C132" s="191" t="s">
        <v>195</v>
      </c>
      <c r="D132" s="191" t="s">
        <v>162</v>
      </c>
      <c r="E132" s="192" t="s">
        <v>224</v>
      </c>
      <c r="F132" s="193" t="s">
        <v>225</v>
      </c>
      <c r="G132" s="194" t="s">
        <v>199</v>
      </c>
      <c r="H132" s="195">
        <v>1672</v>
      </c>
      <c r="I132" s="196"/>
      <c r="J132" s="197">
        <f>ROUND(I132*H132,2)</f>
        <v>0</v>
      </c>
      <c r="K132" s="193" t="s">
        <v>21</v>
      </c>
      <c r="L132" s="60"/>
      <c r="M132" s="198" t="s">
        <v>21</v>
      </c>
      <c r="N132" s="199" t="s">
        <v>43</v>
      </c>
      <c r="O132" s="4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AR132" s="23" t="s">
        <v>166</v>
      </c>
      <c r="AT132" s="23" t="s">
        <v>162</v>
      </c>
      <c r="AU132" s="23" t="s">
        <v>82</v>
      </c>
      <c r="AY132" s="23" t="s">
        <v>160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3" t="s">
        <v>80</v>
      </c>
      <c r="BK132" s="202">
        <f>ROUND(I132*H132,2)</f>
        <v>0</v>
      </c>
      <c r="BL132" s="23" t="s">
        <v>166</v>
      </c>
      <c r="BM132" s="23" t="s">
        <v>226</v>
      </c>
    </row>
    <row r="133" spans="2:65" s="1" customFormat="1" ht="13.5">
      <c r="B133" s="40"/>
      <c r="C133" s="62"/>
      <c r="D133" s="203" t="s">
        <v>167</v>
      </c>
      <c r="E133" s="62"/>
      <c r="F133" s="204" t="s">
        <v>225</v>
      </c>
      <c r="G133" s="62"/>
      <c r="H133" s="62"/>
      <c r="I133" s="162"/>
      <c r="J133" s="62"/>
      <c r="K133" s="62"/>
      <c r="L133" s="60"/>
      <c r="M133" s="205"/>
      <c r="N133" s="41"/>
      <c r="O133" s="41"/>
      <c r="P133" s="41"/>
      <c r="Q133" s="41"/>
      <c r="R133" s="41"/>
      <c r="S133" s="41"/>
      <c r="T133" s="77"/>
      <c r="AT133" s="23" t="s">
        <v>167</v>
      </c>
      <c r="AU133" s="23" t="s">
        <v>82</v>
      </c>
    </row>
    <row r="134" spans="2:65" s="1" customFormat="1" ht="25.5" customHeight="1">
      <c r="B134" s="40"/>
      <c r="C134" s="191" t="s">
        <v>227</v>
      </c>
      <c r="D134" s="191" t="s">
        <v>162</v>
      </c>
      <c r="E134" s="192" t="s">
        <v>228</v>
      </c>
      <c r="F134" s="193" t="s">
        <v>229</v>
      </c>
      <c r="G134" s="194" t="s">
        <v>199</v>
      </c>
      <c r="H134" s="195">
        <v>9.423</v>
      </c>
      <c r="I134" s="196"/>
      <c r="J134" s="197">
        <f>ROUND(I134*H134,2)</f>
        <v>0</v>
      </c>
      <c r="K134" s="193" t="s">
        <v>21</v>
      </c>
      <c r="L134" s="60"/>
      <c r="M134" s="198" t="s">
        <v>21</v>
      </c>
      <c r="N134" s="199" t="s">
        <v>43</v>
      </c>
      <c r="O134" s="41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AR134" s="23" t="s">
        <v>166</v>
      </c>
      <c r="AT134" s="23" t="s">
        <v>162</v>
      </c>
      <c r="AU134" s="23" t="s">
        <v>82</v>
      </c>
      <c r="AY134" s="23" t="s">
        <v>160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3" t="s">
        <v>80</v>
      </c>
      <c r="BK134" s="202">
        <f>ROUND(I134*H134,2)</f>
        <v>0</v>
      </c>
      <c r="BL134" s="23" t="s">
        <v>166</v>
      </c>
      <c r="BM134" s="23" t="s">
        <v>230</v>
      </c>
    </row>
    <row r="135" spans="2:65" s="1" customFormat="1" ht="13.5">
      <c r="B135" s="40"/>
      <c r="C135" s="62"/>
      <c r="D135" s="203" t="s">
        <v>167</v>
      </c>
      <c r="E135" s="62"/>
      <c r="F135" s="204" t="s">
        <v>229</v>
      </c>
      <c r="G135" s="62"/>
      <c r="H135" s="62"/>
      <c r="I135" s="162"/>
      <c r="J135" s="62"/>
      <c r="K135" s="62"/>
      <c r="L135" s="60"/>
      <c r="M135" s="205"/>
      <c r="N135" s="41"/>
      <c r="O135" s="41"/>
      <c r="P135" s="41"/>
      <c r="Q135" s="41"/>
      <c r="R135" s="41"/>
      <c r="S135" s="41"/>
      <c r="T135" s="77"/>
      <c r="AT135" s="23" t="s">
        <v>167</v>
      </c>
      <c r="AU135" s="23" t="s">
        <v>82</v>
      </c>
    </row>
    <row r="136" spans="2:65" s="11" customFormat="1" ht="13.5">
      <c r="B136" s="206"/>
      <c r="C136" s="207"/>
      <c r="D136" s="203" t="s">
        <v>177</v>
      </c>
      <c r="E136" s="208" t="s">
        <v>21</v>
      </c>
      <c r="F136" s="209" t="s">
        <v>231</v>
      </c>
      <c r="G136" s="207"/>
      <c r="H136" s="210">
        <v>9.423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177</v>
      </c>
      <c r="AU136" s="216" t="s">
        <v>82</v>
      </c>
      <c r="AV136" s="11" t="s">
        <v>82</v>
      </c>
      <c r="AW136" s="11" t="s">
        <v>35</v>
      </c>
      <c r="AX136" s="11" t="s">
        <v>72</v>
      </c>
      <c r="AY136" s="216" t="s">
        <v>160</v>
      </c>
    </row>
    <row r="137" spans="2:65" s="12" customFormat="1" ht="13.5">
      <c r="B137" s="217"/>
      <c r="C137" s="218"/>
      <c r="D137" s="203" t="s">
        <v>177</v>
      </c>
      <c r="E137" s="219" t="s">
        <v>21</v>
      </c>
      <c r="F137" s="220" t="s">
        <v>179</v>
      </c>
      <c r="G137" s="218"/>
      <c r="H137" s="221">
        <v>9.423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177</v>
      </c>
      <c r="AU137" s="227" t="s">
        <v>82</v>
      </c>
      <c r="AV137" s="12" t="s">
        <v>166</v>
      </c>
      <c r="AW137" s="12" t="s">
        <v>35</v>
      </c>
      <c r="AX137" s="12" t="s">
        <v>80</v>
      </c>
      <c r="AY137" s="227" t="s">
        <v>160</v>
      </c>
    </row>
    <row r="138" spans="2:65" s="1" customFormat="1" ht="16.5" customHeight="1">
      <c r="B138" s="40"/>
      <c r="C138" s="228" t="s">
        <v>200</v>
      </c>
      <c r="D138" s="228" t="s">
        <v>232</v>
      </c>
      <c r="E138" s="229" t="s">
        <v>233</v>
      </c>
      <c r="F138" s="230" t="s">
        <v>234</v>
      </c>
      <c r="G138" s="231" t="s">
        <v>235</v>
      </c>
      <c r="H138" s="232">
        <v>20.353999999999999</v>
      </c>
      <c r="I138" s="233"/>
      <c r="J138" s="234">
        <f>ROUND(I138*H138,2)</f>
        <v>0</v>
      </c>
      <c r="K138" s="230" t="s">
        <v>21</v>
      </c>
      <c r="L138" s="235"/>
      <c r="M138" s="236" t="s">
        <v>21</v>
      </c>
      <c r="N138" s="237" t="s">
        <v>43</v>
      </c>
      <c r="O138" s="4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AR138" s="23" t="s">
        <v>176</v>
      </c>
      <c r="AT138" s="23" t="s">
        <v>232</v>
      </c>
      <c r="AU138" s="23" t="s">
        <v>82</v>
      </c>
      <c r="AY138" s="23" t="s">
        <v>160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23" t="s">
        <v>80</v>
      </c>
      <c r="BK138" s="202">
        <f>ROUND(I138*H138,2)</f>
        <v>0</v>
      </c>
      <c r="BL138" s="23" t="s">
        <v>166</v>
      </c>
      <c r="BM138" s="23" t="s">
        <v>236</v>
      </c>
    </row>
    <row r="139" spans="2:65" s="1" customFormat="1" ht="13.5">
      <c r="B139" s="40"/>
      <c r="C139" s="62"/>
      <c r="D139" s="203" t="s">
        <v>167</v>
      </c>
      <c r="E139" s="62"/>
      <c r="F139" s="204" t="s">
        <v>234</v>
      </c>
      <c r="G139" s="62"/>
      <c r="H139" s="62"/>
      <c r="I139" s="162"/>
      <c r="J139" s="62"/>
      <c r="K139" s="62"/>
      <c r="L139" s="60"/>
      <c r="M139" s="205"/>
      <c r="N139" s="41"/>
      <c r="O139" s="41"/>
      <c r="P139" s="41"/>
      <c r="Q139" s="41"/>
      <c r="R139" s="41"/>
      <c r="S139" s="41"/>
      <c r="T139" s="77"/>
      <c r="AT139" s="23" t="s">
        <v>167</v>
      </c>
      <c r="AU139" s="23" t="s">
        <v>82</v>
      </c>
    </row>
    <row r="140" spans="2:65" s="11" customFormat="1" ht="13.5">
      <c r="B140" s="206"/>
      <c r="C140" s="207"/>
      <c r="D140" s="203" t="s">
        <v>177</v>
      </c>
      <c r="E140" s="208" t="s">
        <v>21</v>
      </c>
      <c r="F140" s="209" t="s">
        <v>237</v>
      </c>
      <c r="G140" s="207"/>
      <c r="H140" s="210">
        <v>20.353999999999999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177</v>
      </c>
      <c r="AU140" s="216" t="s">
        <v>82</v>
      </c>
      <c r="AV140" s="11" t="s">
        <v>82</v>
      </c>
      <c r="AW140" s="11" t="s">
        <v>35</v>
      </c>
      <c r="AX140" s="11" t="s">
        <v>72</v>
      </c>
      <c r="AY140" s="216" t="s">
        <v>160</v>
      </c>
    </row>
    <row r="141" spans="2:65" s="12" customFormat="1" ht="13.5">
      <c r="B141" s="217"/>
      <c r="C141" s="218"/>
      <c r="D141" s="203" t="s">
        <v>177</v>
      </c>
      <c r="E141" s="219" t="s">
        <v>21</v>
      </c>
      <c r="F141" s="220" t="s">
        <v>179</v>
      </c>
      <c r="G141" s="218"/>
      <c r="H141" s="221">
        <v>20.353999999999999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177</v>
      </c>
      <c r="AU141" s="227" t="s">
        <v>82</v>
      </c>
      <c r="AV141" s="12" t="s">
        <v>166</v>
      </c>
      <c r="AW141" s="12" t="s">
        <v>35</v>
      </c>
      <c r="AX141" s="12" t="s">
        <v>80</v>
      </c>
      <c r="AY141" s="227" t="s">
        <v>160</v>
      </c>
    </row>
    <row r="142" spans="2:65" s="1" customFormat="1" ht="16.5" customHeight="1">
      <c r="B142" s="40"/>
      <c r="C142" s="191" t="s">
        <v>238</v>
      </c>
      <c r="D142" s="191" t="s">
        <v>162</v>
      </c>
      <c r="E142" s="192" t="s">
        <v>239</v>
      </c>
      <c r="F142" s="193" t="s">
        <v>240</v>
      </c>
      <c r="G142" s="194" t="s">
        <v>165</v>
      </c>
      <c r="H142" s="195">
        <v>4950</v>
      </c>
      <c r="I142" s="196"/>
      <c r="J142" s="197">
        <f>ROUND(I142*H142,2)</f>
        <v>0</v>
      </c>
      <c r="K142" s="193" t="s">
        <v>21</v>
      </c>
      <c r="L142" s="60"/>
      <c r="M142" s="198" t="s">
        <v>21</v>
      </c>
      <c r="N142" s="199" t="s">
        <v>43</v>
      </c>
      <c r="O142" s="41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3" t="s">
        <v>166</v>
      </c>
      <c r="AT142" s="23" t="s">
        <v>162</v>
      </c>
      <c r="AU142" s="23" t="s">
        <v>82</v>
      </c>
      <c r="AY142" s="23" t="s">
        <v>160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3" t="s">
        <v>80</v>
      </c>
      <c r="BK142" s="202">
        <f>ROUND(I142*H142,2)</f>
        <v>0</v>
      </c>
      <c r="BL142" s="23" t="s">
        <v>166</v>
      </c>
      <c r="BM142" s="23" t="s">
        <v>241</v>
      </c>
    </row>
    <row r="143" spans="2:65" s="1" customFormat="1" ht="13.5">
      <c r="B143" s="40"/>
      <c r="C143" s="62"/>
      <c r="D143" s="203" t="s">
        <v>167</v>
      </c>
      <c r="E143" s="62"/>
      <c r="F143" s="204" t="s">
        <v>240</v>
      </c>
      <c r="G143" s="62"/>
      <c r="H143" s="62"/>
      <c r="I143" s="162"/>
      <c r="J143" s="62"/>
      <c r="K143" s="62"/>
      <c r="L143" s="60"/>
      <c r="M143" s="205"/>
      <c r="N143" s="41"/>
      <c r="O143" s="41"/>
      <c r="P143" s="41"/>
      <c r="Q143" s="41"/>
      <c r="R143" s="41"/>
      <c r="S143" s="41"/>
      <c r="T143" s="77"/>
      <c r="AT143" s="23" t="s">
        <v>167</v>
      </c>
      <c r="AU143" s="23" t="s">
        <v>82</v>
      </c>
    </row>
    <row r="144" spans="2:65" s="11" customFormat="1" ht="13.5">
      <c r="B144" s="206"/>
      <c r="C144" s="207"/>
      <c r="D144" s="203" t="s">
        <v>177</v>
      </c>
      <c r="E144" s="208" t="s">
        <v>21</v>
      </c>
      <c r="F144" s="209" t="s">
        <v>242</v>
      </c>
      <c r="G144" s="207"/>
      <c r="H144" s="210">
        <v>4950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177</v>
      </c>
      <c r="AU144" s="216" t="s">
        <v>82</v>
      </c>
      <c r="AV144" s="11" t="s">
        <v>82</v>
      </c>
      <c r="AW144" s="11" t="s">
        <v>35</v>
      </c>
      <c r="AX144" s="11" t="s">
        <v>72</v>
      </c>
      <c r="AY144" s="216" t="s">
        <v>160</v>
      </c>
    </row>
    <row r="145" spans="2:65" s="12" customFormat="1" ht="13.5">
      <c r="B145" s="217"/>
      <c r="C145" s="218"/>
      <c r="D145" s="203" t="s">
        <v>177</v>
      </c>
      <c r="E145" s="219" t="s">
        <v>21</v>
      </c>
      <c r="F145" s="220" t="s">
        <v>179</v>
      </c>
      <c r="G145" s="218"/>
      <c r="H145" s="221">
        <v>4950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177</v>
      </c>
      <c r="AU145" s="227" t="s">
        <v>82</v>
      </c>
      <c r="AV145" s="12" t="s">
        <v>166</v>
      </c>
      <c r="AW145" s="12" t="s">
        <v>35</v>
      </c>
      <c r="AX145" s="12" t="s">
        <v>80</v>
      </c>
      <c r="AY145" s="227" t="s">
        <v>160</v>
      </c>
    </row>
    <row r="146" spans="2:65" s="10" customFormat="1" ht="29.85" customHeight="1">
      <c r="B146" s="175"/>
      <c r="C146" s="176"/>
      <c r="D146" s="177" t="s">
        <v>71</v>
      </c>
      <c r="E146" s="189" t="s">
        <v>180</v>
      </c>
      <c r="F146" s="189" t="s">
        <v>243</v>
      </c>
      <c r="G146" s="176"/>
      <c r="H146" s="176"/>
      <c r="I146" s="179"/>
      <c r="J146" s="190">
        <f>BK146</f>
        <v>0</v>
      </c>
      <c r="K146" s="176"/>
      <c r="L146" s="181"/>
      <c r="M146" s="182"/>
      <c r="N146" s="183"/>
      <c r="O146" s="183"/>
      <c r="P146" s="184">
        <f>SUM(P147:P186)</f>
        <v>0</v>
      </c>
      <c r="Q146" s="183"/>
      <c r="R146" s="184">
        <f>SUM(R147:R186)</f>
        <v>0</v>
      </c>
      <c r="S146" s="183"/>
      <c r="T146" s="185">
        <f>SUM(T147:T186)</f>
        <v>0</v>
      </c>
      <c r="AR146" s="186" t="s">
        <v>80</v>
      </c>
      <c r="AT146" s="187" t="s">
        <v>71</v>
      </c>
      <c r="AU146" s="187" t="s">
        <v>80</v>
      </c>
      <c r="AY146" s="186" t="s">
        <v>160</v>
      </c>
      <c r="BK146" s="188">
        <f>SUM(BK147:BK186)</f>
        <v>0</v>
      </c>
    </row>
    <row r="147" spans="2:65" s="1" customFormat="1" ht="16.5" customHeight="1">
      <c r="B147" s="40"/>
      <c r="C147" s="191" t="s">
        <v>204</v>
      </c>
      <c r="D147" s="191" t="s">
        <v>162</v>
      </c>
      <c r="E147" s="192" t="s">
        <v>244</v>
      </c>
      <c r="F147" s="193" t="s">
        <v>245</v>
      </c>
      <c r="G147" s="194" t="s">
        <v>165</v>
      </c>
      <c r="H147" s="195">
        <v>7080</v>
      </c>
      <c r="I147" s="196"/>
      <c r="J147" s="197">
        <f>ROUND(I147*H147,2)</f>
        <v>0</v>
      </c>
      <c r="K147" s="193" t="s">
        <v>21</v>
      </c>
      <c r="L147" s="60"/>
      <c r="M147" s="198" t="s">
        <v>21</v>
      </c>
      <c r="N147" s="199" t="s">
        <v>43</v>
      </c>
      <c r="O147" s="41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AR147" s="23" t="s">
        <v>166</v>
      </c>
      <c r="AT147" s="23" t="s">
        <v>162</v>
      </c>
      <c r="AU147" s="23" t="s">
        <v>82</v>
      </c>
      <c r="AY147" s="23" t="s">
        <v>160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23" t="s">
        <v>80</v>
      </c>
      <c r="BK147" s="202">
        <f>ROUND(I147*H147,2)</f>
        <v>0</v>
      </c>
      <c r="BL147" s="23" t="s">
        <v>166</v>
      </c>
      <c r="BM147" s="23" t="s">
        <v>246</v>
      </c>
    </row>
    <row r="148" spans="2:65" s="1" customFormat="1" ht="13.5">
      <c r="B148" s="40"/>
      <c r="C148" s="62"/>
      <c r="D148" s="203" t="s">
        <v>167</v>
      </c>
      <c r="E148" s="62"/>
      <c r="F148" s="204" t="s">
        <v>245</v>
      </c>
      <c r="G148" s="62"/>
      <c r="H148" s="62"/>
      <c r="I148" s="162"/>
      <c r="J148" s="62"/>
      <c r="K148" s="62"/>
      <c r="L148" s="60"/>
      <c r="M148" s="205"/>
      <c r="N148" s="41"/>
      <c r="O148" s="41"/>
      <c r="P148" s="41"/>
      <c r="Q148" s="41"/>
      <c r="R148" s="41"/>
      <c r="S148" s="41"/>
      <c r="T148" s="77"/>
      <c r="AT148" s="23" t="s">
        <v>167</v>
      </c>
      <c r="AU148" s="23" t="s">
        <v>82</v>
      </c>
    </row>
    <row r="149" spans="2:65" s="11" customFormat="1" ht="13.5">
      <c r="B149" s="206"/>
      <c r="C149" s="207"/>
      <c r="D149" s="203" t="s">
        <v>177</v>
      </c>
      <c r="E149" s="208" t="s">
        <v>21</v>
      </c>
      <c r="F149" s="209" t="s">
        <v>247</v>
      </c>
      <c r="G149" s="207"/>
      <c r="H149" s="210">
        <v>7080</v>
      </c>
      <c r="I149" s="211"/>
      <c r="J149" s="207"/>
      <c r="K149" s="207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177</v>
      </c>
      <c r="AU149" s="216" t="s">
        <v>82</v>
      </c>
      <c r="AV149" s="11" t="s">
        <v>82</v>
      </c>
      <c r="AW149" s="11" t="s">
        <v>35</v>
      </c>
      <c r="AX149" s="11" t="s">
        <v>72</v>
      </c>
      <c r="AY149" s="216" t="s">
        <v>160</v>
      </c>
    </row>
    <row r="150" spans="2:65" s="12" customFormat="1" ht="13.5">
      <c r="B150" s="217"/>
      <c r="C150" s="218"/>
      <c r="D150" s="203" t="s">
        <v>177</v>
      </c>
      <c r="E150" s="219" t="s">
        <v>21</v>
      </c>
      <c r="F150" s="220" t="s">
        <v>179</v>
      </c>
      <c r="G150" s="218"/>
      <c r="H150" s="221">
        <v>7080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177</v>
      </c>
      <c r="AU150" s="227" t="s">
        <v>82</v>
      </c>
      <c r="AV150" s="12" t="s">
        <v>166</v>
      </c>
      <c r="AW150" s="12" t="s">
        <v>35</v>
      </c>
      <c r="AX150" s="12" t="s">
        <v>80</v>
      </c>
      <c r="AY150" s="227" t="s">
        <v>160</v>
      </c>
    </row>
    <row r="151" spans="2:65" s="1" customFormat="1" ht="16.5" customHeight="1">
      <c r="B151" s="40"/>
      <c r="C151" s="191" t="s">
        <v>9</v>
      </c>
      <c r="D151" s="191" t="s">
        <v>162</v>
      </c>
      <c r="E151" s="192" t="s">
        <v>248</v>
      </c>
      <c r="F151" s="193" t="s">
        <v>249</v>
      </c>
      <c r="G151" s="194" t="s">
        <v>165</v>
      </c>
      <c r="H151" s="195">
        <v>1597.5</v>
      </c>
      <c r="I151" s="196"/>
      <c r="J151" s="197">
        <f>ROUND(I151*H151,2)</f>
        <v>0</v>
      </c>
      <c r="K151" s="193" t="s">
        <v>21</v>
      </c>
      <c r="L151" s="60"/>
      <c r="M151" s="198" t="s">
        <v>21</v>
      </c>
      <c r="N151" s="199" t="s">
        <v>43</v>
      </c>
      <c r="O151" s="41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AR151" s="23" t="s">
        <v>166</v>
      </c>
      <c r="AT151" s="23" t="s">
        <v>162</v>
      </c>
      <c r="AU151" s="23" t="s">
        <v>82</v>
      </c>
      <c r="AY151" s="23" t="s">
        <v>160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3" t="s">
        <v>80</v>
      </c>
      <c r="BK151" s="202">
        <f>ROUND(I151*H151,2)</f>
        <v>0</v>
      </c>
      <c r="BL151" s="23" t="s">
        <v>166</v>
      </c>
      <c r="BM151" s="23" t="s">
        <v>250</v>
      </c>
    </row>
    <row r="152" spans="2:65" s="1" customFormat="1" ht="13.5">
      <c r="B152" s="40"/>
      <c r="C152" s="62"/>
      <c r="D152" s="203" t="s">
        <v>167</v>
      </c>
      <c r="E152" s="62"/>
      <c r="F152" s="204" t="s">
        <v>249</v>
      </c>
      <c r="G152" s="62"/>
      <c r="H152" s="62"/>
      <c r="I152" s="162"/>
      <c r="J152" s="62"/>
      <c r="K152" s="62"/>
      <c r="L152" s="60"/>
      <c r="M152" s="205"/>
      <c r="N152" s="41"/>
      <c r="O152" s="41"/>
      <c r="P152" s="41"/>
      <c r="Q152" s="41"/>
      <c r="R152" s="41"/>
      <c r="S152" s="41"/>
      <c r="T152" s="77"/>
      <c r="AT152" s="23" t="s">
        <v>167</v>
      </c>
      <c r="AU152" s="23" t="s">
        <v>82</v>
      </c>
    </row>
    <row r="153" spans="2:65" s="11" customFormat="1" ht="13.5">
      <c r="B153" s="206"/>
      <c r="C153" s="207"/>
      <c r="D153" s="203" t="s">
        <v>177</v>
      </c>
      <c r="E153" s="208" t="s">
        <v>21</v>
      </c>
      <c r="F153" s="209" t="s">
        <v>251</v>
      </c>
      <c r="G153" s="207"/>
      <c r="H153" s="210">
        <v>1597.5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177</v>
      </c>
      <c r="AU153" s="216" t="s">
        <v>82</v>
      </c>
      <c r="AV153" s="11" t="s">
        <v>82</v>
      </c>
      <c r="AW153" s="11" t="s">
        <v>35</v>
      </c>
      <c r="AX153" s="11" t="s">
        <v>72</v>
      </c>
      <c r="AY153" s="216" t="s">
        <v>160</v>
      </c>
    </row>
    <row r="154" spans="2:65" s="12" customFormat="1" ht="13.5">
      <c r="B154" s="217"/>
      <c r="C154" s="218"/>
      <c r="D154" s="203" t="s">
        <v>177</v>
      </c>
      <c r="E154" s="219" t="s">
        <v>21</v>
      </c>
      <c r="F154" s="220" t="s">
        <v>179</v>
      </c>
      <c r="G154" s="218"/>
      <c r="H154" s="221">
        <v>1597.5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177</v>
      </c>
      <c r="AU154" s="227" t="s">
        <v>82</v>
      </c>
      <c r="AV154" s="12" t="s">
        <v>166</v>
      </c>
      <c r="AW154" s="12" t="s">
        <v>35</v>
      </c>
      <c r="AX154" s="12" t="s">
        <v>80</v>
      </c>
      <c r="AY154" s="227" t="s">
        <v>160</v>
      </c>
    </row>
    <row r="155" spans="2:65" s="1" customFormat="1" ht="16.5" customHeight="1">
      <c r="B155" s="40"/>
      <c r="C155" s="191" t="s">
        <v>209</v>
      </c>
      <c r="D155" s="191" t="s">
        <v>162</v>
      </c>
      <c r="E155" s="192" t="s">
        <v>252</v>
      </c>
      <c r="F155" s="193" t="s">
        <v>253</v>
      </c>
      <c r="G155" s="194" t="s">
        <v>165</v>
      </c>
      <c r="H155" s="195">
        <v>5767</v>
      </c>
      <c r="I155" s="196"/>
      <c r="J155" s="197">
        <f>ROUND(I155*H155,2)</f>
        <v>0</v>
      </c>
      <c r="K155" s="193" t="s">
        <v>21</v>
      </c>
      <c r="L155" s="60"/>
      <c r="M155" s="198" t="s">
        <v>21</v>
      </c>
      <c r="N155" s="199" t="s">
        <v>43</v>
      </c>
      <c r="O155" s="4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AR155" s="23" t="s">
        <v>166</v>
      </c>
      <c r="AT155" s="23" t="s">
        <v>162</v>
      </c>
      <c r="AU155" s="23" t="s">
        <v>82</v>
      </c>
      <c r="AY155" s="23" t="s">
        <v>160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3" t="s">
        <v>80</v>
      </c>
      <c r="BK155" s="202">
        <f>ROUND(I155*H155,2)</f>
        <v>0</v>
      </c>
      <c r="BL155" s="23" t="s">
        <v>166</v>
      </c>
      <c r="BM155" s="23" t="s">
        <v>254</v>
      </c>
    </row>
    <row r="156" spans="2:65" s="1" customFormat="1" ht="13.5">
      <c r="B156" s="40"/>
      <c r="C156" s="62"/>
      <c r="D156" s="203" t="s">
        <v>167</v>
      </c>
      <c r="E156" s="62"/>
      <c r="F156" s="204" t="s">
        <v>253</v>
      </c>
      <c r="G156" s="62"/>
      <c r="H156" s="62"/>
      <c r="I156" s="162"/>
      <c r="J156" s="62"/>
      <c r="K156" s="62"/>
      <c r="L156" s="60"/>
      <c r="M156" s="205"/>
      <c r="N156" s="41"/>
      <c r="O156" s="41"/>
      <c r="P156" s="41"/>
      <c r="Q156" s="41"/>
      <c r="R156" s="41"/>
      <c r="S156" s="41"/>
      <c r="T156" s="77"/>
      <c r="AT156" s="23" t="s">
        <v>167</v>
      </c>
      <c r="AU156" s="23" t="s">
        <v>82</v>
      </c>
    </row>
    <row r="157" spans="2:65" s="11" customFormat="1" ht="13.5">
      <c r="B157" s="206"/>
      <c r="C157" s="207"/>
      <c r="D157" s="203" t="s">
        <v>177</v>
      </c>
      <c r="E157" s="208" t="s">
        <v>21</v>
      </c>
      <c r="F157" s="209" t="s">
        <v>255</v>
      </c>
      <c r="G157" s="207"/>
      <c r="H157" s="210">
        <v>5767</v>
      </c>
      <c r="I157" s="211"/>
      <c r="J157" s="207"/>
      <c r="K157" s="207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177</v>
      </c>
      <c r="AU157" s="216" t="s">
        <v>82</v>
      </c>
      <c r="AV157" s="11" t="s">
        <v>82</v>
      </c>
      <c r="AW157" s="11" t="s">
        <v>35</v>
      </c>
      <c r="AX157" s="11" t="s">
        <v>72</v>
      </c>
      <c r="AY157" s="216" t="s">
        <v>160</v>
      </c>
    </row>
    <row r="158" spans="2:65" s="12" customFormat="1" ht="13.5">
      <c r="B158" s="217"/>
      <c r="C158" s="218"/>
      <c r="D158" s="203" t="s">
        <v>177</v>
      </c>
      <c r="E158" s="219" t="s">
        <v>21</v>
      </c>
      <c r="F158" s="220" t="s">
        <v>179</v>
      </c>
      <c r="G158" s="218"/>
      <c r="H158" s="221">
        <v>5767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177</v>
      </c>
      <c r="AU158" s="227" t="s">
        <v>82</v>
      </c>
      <c r="AV158" s="12" t="s">
        <v>166</v>
      </c>
      <c r="AW158" s="12" t="s">
        <v>35</v>
      </c>
      <c r="AX158" s="12" t="s">
        <v>80</v>
      </c>
      <c r="AY158" s="227" t="s">
        <v>160</v>
      </c>
    </row>
    <row r="159" spans="2:65" s="1" customFormat="1" ht="16.5" customHeight="1">
      <c r="B159" s="40"/>
      <c r="C159" s="191" t="s">
        <v>256</v>
      </c>
      <c r="D159" s="191" t="s">
        <v>162</v>
      </c>
      <c r="E159" s="192" t="s">
        <v>257</v>
      </c>
      <c r="F159" s="193" t="s">
        <v>258</v>
      </c>
      <c r="G159" s="194" t="s">
        <v>165</v>
      </c>
      <c r="H159" s="195">
        <v>6937</v>
      </c>
      <c r="I159" s="196"/>
      <c r="J159" s="197">
        <f>ROUND(I159*H159,2)</f>
        <v>0</v>
      </c>
      <c r="K159" s="193" t="s">
        <v>21</v>
      </c>
      <c r="L159" s="60"/>
      <c r="M159" s="198" t="s">
        <v>21</v>
      </c>
      <c r="N159" s="199" t="s">
        <v>43</v>
      </c>
      <c r="O159" s="41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AR159" s="23" t="s">
        <v>166</v>
      </c>
      <c r="AT159" s="23" t="s">
        <v>162</v>
      </c>
      <c r="AU159" s="23" t="s">
        <v>82</v>
      </c>
      <c r="AY159" s="23" t="s">
        <v>160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23" t="s">
        <v>80</v>
      </c>
      <c r="BK159" s="202">
        <f>ROUND(I159*H159,2)</f>
        <v>0</v>
      </c>
      <c r="BL159" s="23" t="s">
        <v>166</v>
      </c>
      <c r="BM159" s="23" t="s">
        <v>259</v>
      </c>
    </row>
    <row r="160" spans="2:65" s="1" customFormat="1" ht="13.5">
      <c r="B160" s="40"/>
      <c r="C160" s="62"/>
      <c r="D160" s="203" t="s">
        <v>167</v>
      </c>
      <c r="E160" s="62"/>
      <c r="F160" s="204" t="s">
        <v>258</v>
      </c>
      <c r="G160" s="62"/>
      <c r="H160" s="62"/>
      <c r="I160" s="162"/>
      <c r="J160" s="62"/>
      <c r="K160" s="62"/>
      <c r="L160" s="60"/>
      <c r="M160" s="205"/>
      <c r="N160" s="41"/>
      <c r="O160" s="41"/>
      <c r="P160" s="41"/>
      <c r="Q160" s="41"/>
      <c r="R160" s="41"/>
      <c r="S160" s="41"/>
      <c r="T160" s="77"/>
      <c r="AT160" s="23" t="s">
        <v>167</v>
      </c>
      <c r="AU160" s="23" t="s">
        <v>82</v>
      </c>
    </row>
    <row r="161" spans="2:65" s="11" customFormat="1" ht="13.5">
      <c r="B161" s="206"/>
      <c r="C161" s="207"/>
      <c r="D161" s="203" t="s">
        <v>177</v>
      </c>
      <c r="E161" s="208" t="s">
        <v>21</v>
      </c>
      <c r="F161" s="209" t="s">
        <v>260</v>
      </c>
      <c r="G161" s="207"/>
      <c r="H161" s="210">
        <v>6937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177</v>
      </c>
      <c r="AU161" s="216" t="s">
        <v>82</v>
      </c>
      <c r="AV161" s="11" t="s">
        <v>82</v>
      </c>
      <c r="AW161" s="11" t="s">
        <v>35</v>
      </c>
      <c r="AX161" s="11" t="s">
        <v>72</v>
      </c>
      <c r="AY161" s="216" t="s">
        <v>160</v>
      </c>
    </row>
    <row r="162" spans="2:65" s="12" customFormat="1" ht="13.5">
      <c r="B162" s="217"/>
      <c r="C162" s="218"/>
      <c r="D162" s="203" t="s">
        <v>177</v>
      </c>
      <c r="E162" s="219" t="s">
        <v>21</v>
      </c>
      <c r="F162" s="220" t="s">
        <v>179</v>
      </c>
      <c r="G162" s="218"/>
      <c r="H162" s="221">
        <v>6937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177</v>
      </c>
      <c r="AU162" s="227" t="s">
        <v>82</v>
      </c>
      <c r="AV162" s="12" t="s">
        <v>166</v>
      </c>
      <c r="AW162" s="12" t="s">
        <v>35</v>
      </c>
      <c r="AX162" s="12" t="s">
        <v>80</v>
      </c>
      <c r="AY162" s="227" t="s">
        <v>160</v>
      </c>
    </row>
    <row r="163" spans="2:65" s="1" customFormat="1" ht="25.5" customHeight="1">
      <c r="B163" s="40"/>
      <c r="C163" s="191" t="s">
        <v>212</v>
      </c>
      <c r="D163" s="191" t="s">
        <v>162</v>
      </c>
      <c r="E163" s="192" t="s">
        <v>261</v>
      </c>
      <c r="F163" s="193" t="s">
        <v>262</v>
      </c>
      <c r="G163" s="194" t="s">
        <v>165</v>
      </c>
      <c r="H163" s="195">
        <v>1170</v>
      </c>
      <c r="I163" s="196"/>
      <c r="J163" s="197">
        <f>ROUND(I163*H163,2)</f>
        <v>0</v>
      </c>
      <c r="K163" s="193" t="s">
        <v>21</v>
      </c>
      <c r="L163" s="60"/>
      <c r="M163" s="198" t="s">
        <v>21</v>
      </c>
      <c r="N163" s="199" t="s">
        <v>43</v>
      </c>
      <c r="O163" s="41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AR163" s="23" t="s">
        <v>166</v>
      </c>
      <c r="AT163" s="23" t="s">
        <v>162</v>
      </c>
      <c r="AU163" s="23" t="s">
        <v>82</v>
      </c>
      <c r="AY163" s="23" t="s">
        <v>160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23" t="s">
        <v>80</v>
      </c>
      <c r="BK163" s="202">
        <f>ROUND(I163*H163,2)</f>
        <v>0</v>
      </c>
      <c r="BL163" s="23" t="s">
        <v>166</v>
      </c>
      <c r="BM163" s="23" t="s">
        <v>263</v>
      </c>
    </row>
    <row r="164" spans="2:65" s="1" customFormat="1" ht="13.5">
      <c r="B164" s="40"/>
      <c r="C164" s="62"/>
      <c r="D164" s="203" t="s">
        <v>167</v>
      </c>
      <c r="E164" s="62"/>
      <c r="F164" s="204" t="s">
        <v>262</v>
      </c>
      <c r="G164" s="62"/>
      <c r="H164" s="62"/>
      <c r="I164" s="162"/>
      <c r="J164" s="62"/>
      <c r="K164" s="62"/>
      <c r="L164" s="60"/>
      <c r="M164" s="205"/>
      <c r="N164" s="41"/>
      <c r="O164" s="41"/>
      <c r="P164" s="41"/>
      <c r="Q164" s="41"/>
      <c r="R164" s="41"/>
      <c r="S164" s="41"/>
      <c r="T164" s="77"/>
      <c r="AT164" s="23" t="s">
        <v>167</v>
      </c>
      <c r="AU164" s="23" t="s">
        <v>82</v>
      </c>
    </row>
    <row r="165" spans="2:65" s="11" customFormat="1" ht="13.5">
      <c r="B165" s="206"/>
      <c r="C165" s="207"/>
      <c r="D165" s="203" t="s">
        <v>177</v>
      </c>
      <c r="E165" s="208" t="s">
        <v>21</v>
      </c>
      <c r="F165" s="209" t="s">
        <v>264</v>
      </c>
      <c r="G165" s="207"/>
      <c r="H165" s="210">
        <v>1170</v>
      </c>
      <c r="I165" s="211"/>
      <c r="J165" s="207"/>
      <c r="K165" s="207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177</v>
      </c>
      <c r="AU165" s="216" t="s">
        <v>82</v>
      </c>
      <c r="AV165" s="11" t="s">
        <v>82</v>
      </c>
      <c r="AW165" s="11" t="s">
        <v>35</v>
      </c>
      <c r="AX165" s="11" t="s">
        <v>72</v>
      </c>
      <c r="AY165" s="216" t="s">
        <v>160</v>
      </c>
    </row>
    <row r="166" spans="2:65" s="12" customFormat="1" ht="13.5">
      <c r="B166" s="217"/>
      <c r="C166" s="218"/>
      <c r="D166" s="203" t="s">
        <v>177</v>
      </c>
      <c r="E166" s="219" t="s">
        <v>21</v>
      </c>
      <c r="F166" s="220" t="s">
        <v>179</v>
      </c>
      <c r="G166" s="218"/>
      <c r="H166" s="221">
        <v>1170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177</v>
      </c>
      <c r="AU166" s="227" t="s">
        <v>82</v>
      </c>
      <c r="AV166" s="12" t="s">
        <v>166</v>
      </c>
      <c r="AW166" s="12" t="s">
        <v>35</v>
      </c>
      <c r="AX166" s="12" t="s">
        <v>80</v>
      </c>
      <c r="AY166" s="227" t="s">
        <v>160</v>
      </c>
    </row>
    <row r="167" spans="2:65" s="1" customFormat="1" ht="25.5" customHeight="1">
      <c r="B167" s="40"/>
      <c r="C167" s="191" t="s">
        <v>265</v>
      </c>
      <c r="D167" s="191" t="s">
        <v>162</v>
      </c>
      <c r="E167" s="192" t="s">
        <v>266</v>
      </c>
      <c r="F167" s="193" t="s">
        <v>267</v>
      </c>
      <c r="G167" s="194" t="s">
        <v>165</v>
      </c>
      <c r="H167" s="195">
        <v>5767</v>
      </c>
      <c r="I167" s="196"/>
      <c r="J167" s="197">
        <f>ROUND(I167*H167,2)</f>
        <v>0</v>
      </c>
      <c r="K167" s="193" t="s">
        <v>21</v>
      </c>
      <c r="L167" s="60"/>
      <c r="M167" s="198" t="s">
        <v>21</v>
      </c>
      <c r="N167" s="199" t="s">
        <v>43</v>
      </c>
      <c r="O167" s="41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AR167" s="23" t="s">
        <v>166</v>
      </c>
      <c r="AT167" s="23" t="s">
        <v>162</v>
      </c>
      <c r="AU167" s="23" t="s">
        <v>82</v>
      </c>
      <c r="AY167" s="23" t="s">
        <v>160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23" t="s">
        <v>80</v>
      </c>
      <c r="BK167" s="202">
        <f>ROUND(I167*H167,2)</f>
        <v>0</v>
      </c>
      <c r="BL167" s="23" t="s">
        <v>166</v>
      </c>
      <c r="BM167" s="23" t="s">
        <v>268</v>
      </c>
    </row>
    <row r="168" spans="2:65" s="1" customFormat="1" ht="13.5">
      <c r="B168" s="40"/>
      <c r="C168" s="62"/>
      <c r="D168" s="203" t="s">
        <v>167</v>
      </c>
      <c r="E168" s="62"/>
      <c r="F168" s="204" t="s">
        <v>267</v>
      </c>
      <c r="G168" s="62"/>
      <c r="H168" s="62"/>
      <c r="I168" s="162"/>
      <c r="J168" s="62"/>
      <c r="K168" s="62"/>
      <c r="L168" s="60"/>
      <c r="M168" s="205"/>
      <c r="N168" s="41"/>
      <c r="O168" s="41"/>
      <c r="P168" s="41"/>
      <c r="Q168" s="41"/>
      <c r="R168" s="41"/>
      <c r="S168" s="41"/>
      <c r="T168" s="77"/>
      <c r="AT168" s="23" t="s">
        <v>167</v>
      </c>
      <c r="AU168" s="23" t="s">
        <v>82</v>
      </c>
    </row>
    <row r="169" spans="2:65" s="11" customFormat="1" ht="13.5">
      <c r="B169" s="206"/>
      <c r="C169" s="207"/>
      <c r="D169" s="203" t="s">
        <v>177</v>
      </c>
      <c r="E169" s="208" t="s">
        <v>21</v>
      </c>
      <c r="F169" s="209" t="s">
        <v>255</v>
      </c>
      <c r="G169" s="207"/>
      <c r="H169" s="210">
        <v>5767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177</v>
      </c>
      <c r="AU169" s="216" t="s">
        <v>82</v>
      </c>
      <c r="AV169" s="11" t="s">
        <v>82</v>
      </c>
      <c r="AW169" s="11" t="s">
        <v>35</v>
      </c>
      <c r="AX169" s="11" t="s">
        <v>72</v>
      </c>
      <c r="AY169" s="216" t="s">
        <v>160</v>
      </c>
    </row>
    <row r="170" spans="2:65" s="12" customFormat="1" ht="13.5">
      <c r="B170" s="217"/>
      <c r="C170" s="218"/>
      <c r="D170" s="203" t="s">
        <v>177</v>
      </c>
      <c r="E170" s="219" t="s">
        <v>21</v>
      </c>
      <c r="F170" s="220" t="s">
        <v>179</v>
      </c>
      <c r="G170" s="218"/>
      <c r="H170" s="221">
        <v>5767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177</v>
      </c>
      <c r="AU170" s="227" t="s">
        <v>82</v>
      </c>
      <c r="AV170" s="12" t="s">
        <v>166</v>
      </c>
      <c r="AW170" s="12" t="s">
        <v>35</v>
      </c>
      <c r="AX170" s="12" t="s">
        <v>80</v>
      </c>
      <c r="AY170" s="227" t="s">
        <v>160</v>
      </c>
    </row>
    <row r="171" spans="2:65" s="1" customFormat="1" ht="25.5" customHeight="1">
      <c r="B171" s="40"/>
      <c r="C171" s="191" t="s">
        <v>216</v>
      </c>
      <c r="D171" s="191" t="s">
        <v>162</v>
      </c>
      <c r="E171" s="192" t="s">
        <v>269</v>
      </c>
      <c r="F171" s="193" t="s">
        <v>270</v>
      </c>
      <c r="G171" s="194" t="s">
        <v>165</v>
      </c>
      <c r="H171" s="195">
        <v>5767</v>
      </c>
      <c r="I171" s="196"/>
      <c r="J171" s="197">
        <f>ROUND(I171*H171,2)</f>
        <v>0</v>
      </c>
      <c r="K171" s="193" t="s">
        <v>21</v>
      </c>
      <c r="L171" s="60"/>
      <c r="M171" s="198" t="s">
        <v>21</v>
      </c>
      <c r="N171" s="199" t="s">
        <v>43</v>
      </c>
      <c r="O171" s="41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AR171" s="23" t="s">
        <v>166</v>
      </c>
      <c r="AT171" s="23" t="s">
        <v>162</v>
      </c>
      <c r="AU171" s="23" t="s">
        <v>82</v>
      </c>
      <c r="AY171" s="23" t="s">
        <v>160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3" t="s">
        <v>80</v>
      </c>
      <c r="BK171" s="202">
        <f>ROUND(I171*H171,2)</f>
        <v>0</v>
      </c>
      <c r="BL171" s="23" t="s">
        <v>166</v>
      </c>
      <c r="BM171" s="23" t="s">
        <v>271</v>
      </c>
    </row>
    <row r="172" spans="2:65" s="1" customFormat="1" ht="13.5">
      <c r="B172" s="40"/>
      <c r="C172" s="62"/>
      <c r="D172" s="203" t="s">
        <v>167</v>
      </c>
      <c r="E172" s="62"/>
      <c r="F172" s="204" t="s">
        <v>270</v>
      </c>
      <c r="G172" s="62"/>
      <c r="H172" s="62"/>
      <c r="I172" s="162"/>
      <c r="J172" s="62"/>
      <c r="K172" s="62"/>
      <c r="L172" s="60"/>
      <c r="M172" s="205"/>
      <c r="N172" s="41"/>
      <c r="O172" s="41"/>
      <c r="P172" s="41"/>
      <c r="Q172" s="41"/>
      <c r="R172" s="41"/>
      <c r="S172" s="41"/>
      <c r="T172" s="77"/>
      <c r="AT172" s="23" t="s">
        <v>167</v>
      </c>
      <c r="AU172" s="23" t="s">
        <v>82</v>
      </c>
    </row>
    <row r="173" spans="2:65" s="11" customFormat="1" ht="13.5">
      <c r="B173" s="206"/>
      <c r="C173" s="207"/>
      <c r="D173" s="203" t="s">
        <v>177</v>
      </c>
      <c r="E173" s="208" t="s">
        <v>21</v>
      </c>
      <c r="F173" s="209" t="s">
        <v>272</v>
      </c>
      <c r="G173" s="207"/>
      <c r="H173" s="210">
        <v>5767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177</v>
      </c>
      <c r="AU173" s="216" t="s">
        <v>82</v>
      </c>
      <c r="AV173" s="11" t="s">
        <v>82</v>
      </c>
      <c r="AW173" s="11" t="s">
        <v>35</v>
      </c>
      <c r="AX173" s="11" t="s">
        <v>72</v>
      </c>
      <c r="AY173" s="216" t="s">
        <v>160</v>
      </c>
    </row>
    <row r="174" spans="2:65" s="12" customFormat="1" ht="13.5">
      <c r="B174" s="217"/>
      <c r="C174" s="218"/>
      <c r="D174" s="203" t="s">
        <v>177</v>
      </c>
      <c r="E174" s="219" t="s">
        <v>21</v>
      </c>
      <c r="F174" s="220" t="s">
        <v>179</v>
      </c>
      <c r="G174" s="218"/>
      <c r="H174" s="221">
        <v>5767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177</v>
      </c>
      <c r="AU174" s="227" t="s">
        <v>82</v>
      </c>
      <c r="AV174" s="12" t="s">
        <v>166</v>
      </c>
      <c r="AW174" s="12" t="s">
        <v>35</v>
      </c>
      <c r="AX174" s="12" t="s">
        <v>80</v>
      </c>
      <c r="AY174" s="227" t="s">
        <v>160</v>
      </c>
    </row>
    <row r="175" spans="2:65" s="1" customFormat="1" ht="25.5" customHeight="1">
      <c r="B175" s="40"/>
      <c r="C175" s="191" t="s">
        <v>273</v>
      </c>
      <c r="D175" s="191" t="s">
        <v>162</v>
      </c>
      <c r="E175" s="192" t="s">
        <v>274</v>
      </c>
      <c r="F175" s="193" t="s">
        <v>275</v>
      </c>
      <c r="G175" s="194" t="s">
        <v>165</v>
      </c>
      <c r="H175" s="195">
        <v>345</v>
      </c>
      <c r="I175" s="196"/>
      <c r="J175" s="197">
        <f>ROUND(I175*H175,2)</f>
        <v>0</v>
      </c>
      <c r="K175" s="193" t="s">
        <v>21</v>
      </c>
      <c r="L175" s="60"/>
      <c r="M175" s="198" t="s">
        <v>21</v>
      </c>
      <c r="N175" s="199" t="s">
        <v>43</v>
      </c>
      <c r="O175" s="41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AR175" s="23" t="s">
        <v>166</v>
      </c>
      <c r="AT175" s="23" t="s">
        <v>162</v>
      </c>
      <c r="AU175" s="23" t="s">
        <v>82</v>
      </c>
      <c r="AY175" s="23" t="s">
        <v>160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23" t="s">
        <v>80</v>
      </c>
      <c r="BK175" s="202">
        <f>ROUND(I175*H175,2)</f>
        <v>0</v>
      </c>
      <c r="BL175" s="23" t="s">
        <v>166</v>
      </c>
      <c r="BM175" s="23" t="s">
        <v>276</v>
      </c>
    </row>
    <row r="176" spans="2:65" s="1" customFormat="1" ht="13.5">
      <c r="B176" s="40"/>
      <c r="C176" s="62"/>
      <c r="D176" s="203" t="s">
        <v>167</v>
      </c>
      <c r="E176" s="62"/>
      <c r="F176" s="204" t="s">
        <v>275</v>
      </c>
      <c r="G176" s="62"/>
      <c r="H176" s="62"/>
      <c r="I176" s="162"/>
      <c r="J176" s="62"/>
      <c r="K176" s="62"/>
      <c r="L176" s="60"/>
      <c r="M176" s="205"/>
      <c r="N176" s="41"/>
      <c r="O176" s="41"/>
      <c r="P176" s="41"/>
      <c r="Q176" s="41"/>
      <c r="R176" s="41"/>
      <c r="S176" s="41"/>
      <c r="T176" s="77"/>
      <c r="AT176" s="23" t="s">
        <v>167</v>
      </c>
      <c r="AU176" s="23" t="s">
        <v>82</v>
      </c>
    </row>
    <row r="177" spans="2:65" s="11" customFormat="1" ht="13.5">
      <c r="B177" s="206"/>
      <c r="C177" s="207"/>
      <c r="D177" s="203" t="s">
        <v>177</v>
      </c>
      <c r="E177" s="208" t="s">
        <v>21</v>
      </c>
      <c r="F177" s="209" t="s">
        <v>277</v>
      </c>
      <c r="G177" s="207"/>
      <c r="H177" s="210">
        <v>345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177</v>
      </c>
      <c r="AU177" s="216" t="s">
        <v>82</v>
      </c>
      <c r="AV177" s="11" t="s">
        <v>82</v>
      </c>
      <c r="AW177" s="11" t="s">
        <v>35</v>
      </c>
      <c r="AX177" s="11" t="s">
        <v>72</v>
      </c>
      <c r="AY177" s="216" t="s">
        <v>160</v>
      </c>
    </row>
    <row r="178" spans="2:65" s="12" customFormat="1" ht="13.5">
      <c r="B178" s="217"/>
      <c r="C178" s="218"/>
      <c r="D178" s="203" t="s">
        <v>177</v>
      </c>
      <c r="E178" s="219" t="s">
        <v>21</v>
      </c>
      <c r="F178" s="220" t="s">
        <v>179</v>
      </c>
      <c r="G178" s="218"/>
      <c r="H178" s="221">
        <v>345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177</v>
      </c>
      <c r="AU178" s="227" t="s">
        <v>82</v>
      </c>
      <c r="AV178" s="12" t="s">
        <v>166</v>
      </c>
      <c r="AW178" s="12" t="s">
        <v>35</v>
      </c>
      <c r="AX178" s="12" t="s">
        <v>80</v>
      </c>
      <c r="AY178" s="227" t="s">
        <v>160</v>
      </c>
    </row>
    <row r="179" spans="2:65" s="1" customFormat="1" ht="25.5" customHeight="1">
      <c r="B179" s="40"/>
      <c r="C179" s="191" t="s">
        <v>220</v>
      </c>
      <c r="D179" s="191" t="s">
        <v>162</v>
      </c>
      <c r="E179" s="192" t="s">
        <v>278</v>
      </c>
      <c r="F179" s="193" t="s">
        <v>279</v>
      </c>
      <c r="G179" s="194" t="s">
        <v>165</v>
      </c>
      <c r="H179" s="195">
        <v>345</v>
      </c>
      <c r="I179" s="196"/>
      <c r="J179" s="197">
        <f>ROUND(I179*H179,2)</f>
        <v>0</v>
      </c>
      <c r="K179" s="193" t="s">
        <v>21</v>
      </c>
      <c r="L179" s="60"/>
      <c r="M179" s="198" t="s">
        <v>21</v>
      </c>
      <c r="N179" s="199" t="s">
        <v>43</v>
      </c>
      <c r="O179" s="41"/>
      <c r="P179" s="200">
        <f>O179*H179</f>
        <v>0</v>
      </c>
      <c r="Q179" s="200">
        <v>0</v>
      </c>
      <c r="R179" s="200">
        <f>Q179*H179</f>
        <v>0</v>
      </c>
      <c r="S179" s="200">
        <v>0</v>
      </c>
      <c r="T179" s="201">
        <f>S179*H179</f>
        <v>0</v>
      </c>
      <c r="AR179" s="23" t="s">
        <v>166</v>
      </c>
      <c r="AT179" s="23" t="s">
        <v>162</v>
      </c>
      <c r="AU179" s="23" t="s">
        <v>82</v>
      </c>
      <c r="AY179" s="23" t="s">
        <v>160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23" t="s">
        <v>80</v>
      </c>
      <c r="BK179" s="202">
        <f>ROUND(I179*H179,2)</f>
        <v>0</v>
      </c>
      <c r="BL179" s="23" t="s">
        <v>166</v>
      </c>
      <c r="BM179" s="23" t="s">
        <v>280</v>
      </c>
    </row>
    <row r="180" spans="2:65" s="1" customFormat="1" ht="13.5">
      <c r="B180" s="40"/>
      <c r="C180" s="62"/>
      <c r="D180" s="203" t="s">
        <v>167</v>
      </c>
      <c r="E180" s="62"/>
      <c r="F180" s="204" t="s">
        <v>279</v>
      </c>
      <c r="G180" s="62"/>
      <c r="H180" s="62"/>
      <c r="I180" s="162"/>
      <c r="J180" s="62"/>
      <c r="K180" s="62"/>
      <c r="L180" s="60"/>
      <c r="M180" s="205"/>
      <c r="N180" s="41"/>
      <c r="O180" s="41"/>
      <c r="P180" s="41"/>
      <c r="Q180" s="41"/>
      <c r="R180" s="41"/>
      <c r="S180" s="41"/>
      <c r="T180" s="77"/>
      <c r="AT180" s="23" t="s">
        <v>167</v>
      </c>
      <c r="AU180" s="23" t="s">
        <v>82</v>
      </c>
    </row>
    <row r="181" spans="2:65" s="11" customFormat="1" ht="13.5">
      <c r="B181" s="206"/>
      <c r="C181" s="207"/>
      <c r="D181" s="203" t="s">
        <v>177</v>
      </c>
      <c r="E181" s="208" t="s">
        <v>21</v>
      </c>
      <c r="F181" s="209" t="s">
        <v>277</v>
      </c>
      <c r="G181" s="207"/>
      <c r="H181" s="210">
        <v>345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177</v>
      </c>
      <c r="AU181" s="216" t="s">
        <v>82</v>
      </c>
      <c r="AV181" s="11" t="s">
        <v>82</v>
      </c>
      <c r="AW181" s="11" t="s">
        <v>35</v>
      </c>
      <c r="AX181" s="11" t="s">
        <v>72</v>
      </c>
      <c r="AY181" s="216" t="s">
        <v>160</v>
      </c>
    </row>
    <row r="182" spans="2:65" s="12" customFormat="1" ht="13.5">
      <c r="B182" s="217"/>
      <c r="C182" s="218"/>
      <c r="D182" s="203" t="s">
        <v>177</v>
      </c>
      <c r="E182" s="219" t="s">
        <v>21</v>
      </c>
      <c r="F182" s="220" t="s">
        <v>179</v>
      </c>
      <c r="G182" s="218"/>
      <c r="H182" s="221">
        <v>345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177</v>
      </c>
      <c r="AU182" s="227" t="s">
        <v>82</v>
      </c>
      <c r="AV182" s="12" t="s">
        <v>166</v>
      </c>
      <c r="AW182" s="12" t="s">
        <v>35</v>
      </c>
      <c r="AX182" s="12" t="s">
        <v>80</v>
      </c>
      <c r="AY182" s="227" t="s">
        <v>160</v>
      </c>
    </row>
    <row r="183" spans="2:65" s="1" customFormat="1" ht="16.5" customHeight="1">
      <c r="B183" s="40"/>
      <c r="C183" s="228" t="s">
        <v>281</v>
      </c>
      <c r="D183" s="228" t="s">
        <v>232</v>
      </c>
      <c r="E183" s="229" t="s">
        <v>282</v>
      </c>
      <c r="F183" s="230" t="s">
        <v>283</v>
      </c>
      <c r="G183" s="231" t="s">
        <v>165</v>
      </c>
      <c r="H183" s="232">
        <v>51.75</v>
      </c>
      <c r="I183" s="233"/>
      <c r="J183" s="234">
        <f>ROUND(I183*H183,2)</f>
        <v>0</v>
      </c>
      <c r="K183" s="230" t="s">
        <v>21</v>
      </c>
      <c r="L183" s="235"/>
      <c r="M183" s="236" t="s">
        <v>21</v>
      </c>
      <c r="N183" s="237" t="s">
        <v>43</v>
      </c>
      <c r="O183" s="41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AR183" s="23" t="s">
        <v>176</v>
      </c>
      <c r="AT183" s="23" t="s">
        <v>232</v>
      </c>
      <c r="AU183" s="23" t="s">
        <v>82</v>
      </c>
      <c r="AY183" s="23" t="s">
        <v>160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23" t="s">
        <v>80</v>
      </c>
      <c r="BK183" s="202">
        <f>ROUND(I183*H183,2)</f>
        <v>0</v>
      </c>
      <c r="BL183" s="23" t="s">
        <v>166</v>
      </c>
      <c r="BM183" s="23" t="s">
        <v>284</v>
      </c>
    </row>
    <row r="184" spans="2:65" s="1" customFormat="1" ht="13.5">
      <c r="B184" s="40"/>
      <c r="C184" s="62"/>
      <c r="D184" s="203" t="s">
        <v>167</v>
      </c>
      <c r="E184" s="62"/>
      <c r="F184" s="204" t="s">
        <v>283</v>
      </c>
      <c r="G184" s="62"/>
      <c r="H184" s="62"/>
      <c r="I184" s="162"/>
      <c r="J184" s="62"/>
      <c r="K184" s="62"/>
      <c r="L184" s="60"/>
      <c r="M184" s="205"/>
      <c r="N184" s="41"/>
      <c r="O184" s="41"/>
      <c r="P184" s="41"/>
      <c r="Q184" s="41"/>
      <c r="R184" s="41"/>
      <c r="S184" s="41"/>
      <c r="T184" s="77"/>
      <c r="AT184" s="23" t="s">
        <v>167</v>
      </c>
      <c r="AU184" s="23" t="s">
        <v>82</v>
      </c>
    </row>
    <row r="185" spans="2:65" s="11" customFormat="1" ht="13.5">
      <c r="B185" s="206"/>
      <c r="C185" s="207"/>
      <c r="D185" s="203" t="s">
        <v>177</v>
      </c>
      <c r="E185" s="208" t="s">
        <v>21</v>
      </c>
      <c r="F185" s="209" t="s">
        <v>285</v>
      </c>
      <c r="G185" s="207"/>
      <c r="H185" s="210">
        <v>51.75</v>
      </c>
      <c r="I185" s="211"/>
      <c r="J185" s="207"/>
      <c r="K185" s="207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177</v>
      </c>
      <c r="AU185" s="216" t="s">
        <v>82</v>
      </c>
      <c r="AV185" s="11" t="s">
        <v>82</v>
      </c>
      <c r="AW185" s="11" t="s">
        <v>35</v>
      </c>
      <c r="AX185" s="11" t="s">
        <v>72</v>
      </c>
      <c r="AY185" s="216" t="s">
        <v>160</v>
      </c>
    </row>
    <row r="186" spans="2:65" s="12" customFormat="1" ht="13.5">
      <c r="B186" s="217"/>
      <c r="C186" s="218"/>
      <c r="D186" s="203" t="s">
        <v>177</v>
      </c>
      <c r="E186" s="219" t="s">
        <v>21</v>
      </c>
      <c r="F186" s="220" t="s">
        <v>179</v>
      </c>
      <c r="G186" s="218"/>
      <c r="H186" s="221">
        <v>51.75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177</v>
      </c>
      <c r="AU186" s="227" t="s">
        <v>82</v>
      </c>
      <c r="AV186" s="12" t="s">
        <v>166</v>
      </c>
      <c r="AW186" s="12" t="s">
        <v>35</v>
      </c>
      <c r="AX186" s="12" t="s">
        <v>80</v>
      </c>
      <c r="AY186" s="227" t="s">
        <v>160</v>
      </c>
    </row>
    <row r="187" spans="2:65" s="10" customFormat="1" ht="29.85" customHeight="1">
      <c r="B187" s="175"/>
      <c r="C187" s="176"/>
      <c r="D187" s="177" t="s">
        <v>71</v>
      </c>
      <c r="E187" s="189" t="s">
        <v>176</v>
      </c>
      <c r="F187" s="189" t="s">
        <v>286</v>
      </c>
      <c r="G187" s="176"/>
      <c r="H187" s="176"/>
      <c r="I187" s="179"/>
      <c r="J187" s="190">
        <f>BK187</f>
        <v>0</v>
      </c>
      <c r="K187" s="176"/>
      <c r="L187" s="181"/>
      <c r="M187" s="182"/>
      <c r="N187" s="183"/>
      <c r="O187" s="183"/>
      <c r="P187" s="184">
        <f>SUM(P188:P189)</f>
        <v>0</v>
      </c>
      <c r="Q187" s="183"/>
      <c r="R187" s="184">
        <f>SUM(R188:R189)</f>
        <v>0</v>
      </c>
      <c r="S187" s="183"/>
      <c r="T187" s="185">
        <f>SUM(T188:T189)</f>
        <v>0</v>
      </c>
      <c r="AR187" s="186" t="s">
        <v>80</v>
      </c>
      <c r="AT187" s="187" t="s">
        <v>71</v>
      </c>
      <c r="AU187" s="187" t="s">
        <v>80</v>
      </c>
      <c r="AY187" s="186" t="s">
        <v>160</v>
      </c>
      <c r="BK187" s="188">
        <f>SUM(BK188:BK189)</f>
        <v>0</v>
      </c>
    </row>
    <row r="188" spans="2:65" s="1" customFormat="1" ht="25.5" customHeight="1">
      <c r="B188" s="40"/>
      <c r="C188" s="191" t="s">
        <v>223</v>
      </c>
      <c r="D188" s="191" t="s">
        <v>162</v>
      </c>
      <c r="E188" s="192" t="s">
        <v>287</v>
      </c>
      <c r="F188" s="193" t="s">
        <v>288</v>
      </c>
      <c r="G188" s="194" t="s">
        <v>289</v>
      </c>
      <c r="H188" s="195">
        <v>21</v>
      </c>
      <c r="I188" s="196"/>
      <c r="J188" s="197">
        <f>ROUND(I188*H188,2)</f>
        <v>0</v>
      </c>
      <c r="K188" s="193" t="s">
        <v>21</v>
      </c>
      <c r="L188" s="60"/>
      <c r="M188" s="198" t="s">
        <v>21</v>
      </c>
      <c r="N188" s="199" t="s">
        <v>43</v>
      </c>
      <c r="O188" s="41"/>
      <c r="P188" s="200">
        <f>O188*H188</f>
        <v>0</v>
      </c>
      <c r="Q188" s="200">
        <v>0</v>
      </c>
      <c r="R188" s="200">
        <f>Q188*H188</f>
        <v>0</v>
      </c>
      <c r="S188" s="200">
        <v>0</v>
      </c>
      <c r="T188" s="201">
        <f>S188*H188</f>
        <v>0</v>
      </c>
      <c r="AR188" s="23" t="s">
        <v>166</v>
      </c>
      <c r="AT188" s="23" t="s">
        <v>162</v>
      </c>
      <c r="AU188" s="23" t="s">
        <v>82</v>
      </c>
      <c r="AY188" s="23" t="s">
        <v>160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23" t="s">
        <v>80</v>
      </c>
      <c r="BK188" s="202">
        <f>ROUND(I188*H188,2)</f>
        <v>0</v>
      </c>
      <c r="BL188" s="23" t="s">
        <v>166</v>
      </c>
      <c r="BM188" s="23" t="s">
        <v>290</v>
      </c>
    </row>
    <row r="189" spans="2:65" s="1" customFormat="1" ht="13.5">
      <c r="B189" s="40"/>
      <c r="C189" s="62"/>
      <c r="D189" s="203" t="s">
        <v>167</v>
      </c>
      <c r="E189" s="62"/>
      <c r="F189" s="204" t="s">
        <v>288</v>
      </c>
      <c r="G189" s="62"/>
      <c r="H189" s="62"/>
      <c r="I189" s="162"/>
      <c r="J189" s="62"/>
      <c r="K189" s="62"/>
      <c r="L189" s="60"/>
      <c r="M189" s="205"/>
      <c r="N189" s="41"/>
      <c r="O189" s="41"/>
      <c r="P189" s="41"/>
      <c r="Q189" s="41"/>
      <c r="R189" s="41"/>
      <c r="S189" s="41"/>
      <c r="T189" s="77"/>
      <c r="AT189" s="23" t="s">
        <v>167</v>
      </c>
      <c r="AU189" s="23" t="s">
        <v>82</v>
      </c>
    </row>
    <row r="190" spans="2:65" s="10" customFormat="1" ht="29.85" customHeight="1">
      <c r="B190" s="175"/>
      <c r="C190" s="176"/>
      <c r="D190" s="177" t="s">
        <v>71</v>
      </c>
      <c r="E190" s="189" t="s">
        <v>196</v>
      </c>
      <c r="F190" s="189" t="s">
        <v>291</v>
      </c>
      <c r="G190" s="176"/>
      <c r="H190" s="176"/>
      <c r="I190" s="179"/>
      <c r="J190" s="190">
        <f>BK190</f>
        <v>0</v>
      </c>
      <c r="K190" s="176"/>
      <c r="L190" s="181"/>
      <c r="M190" s="182"/>
      <c r="N190" s="183"/>
      <c r="O190" s="183"/>
      <c r="P190" s="184">
        <f>SUM(P191:P242)</f>
        <v>0</v>
      </c>
      <c r="Q190" s="183"/>
      <c r="R190" s="184">
        <f>SUM(R191:R242)</f>
        <v>0</v>
      </c>
      <c r="S190" s="183"/>
      <c r="T190" s="185">
        <f>SUM(T191:T242)</f>
        <v>0</v>
      </c>
      <c r="AR190" s="186" t="s">
        <v>80</v>
      </c>
      <c r="AT190" s="187" t="s">
        <v>71</v>
      </c>
      <c r="AU190" s="187" t="s">
        <v>80</v>
      </c>
      <c r="AY190" s="186" t="s">
        <v>160</v>
      </c>
      <c r="BK190" s="188">
        <f>SUM(BK191:BK242)</f>
        <v>0</v>
      </c>
    </row>
    <row r="191" spans="2:65" s="1" customFormat="1" ht="25.5" customHeight="1">
      <c r="B191" s="40"/>
      <c r="C191" s="191" t="s">
        <v>292</v>
      </c>
      <c r="D191" s="191" t="s">
        <v>162</v>
      </c>
      <c r="E191" s="192" t="s">
        <v>293</v>
      </c>
      <c r="F191" s="193" t="s">
        <v>294</v>
      </c>
      <c r="G191" s="194" t="s">
        <v>186</v>
      </c>
      <c r="H191" s="195">
        <v>1926</v>
      </c>
      <c r="I191" s="196"/>
      <c r="J191" s="197">
        <f>ROUND(I191*H191,2)</f>
        <v>0</v>
      </c>
      <c r="K191" s="193" t="s">
        <v>21</v>
      </c>
      <c r="L191" s="60"/>
      <c r="M191" s="198" t="s">
        <v>21</v>
      </c>
      <c r="N191" s="199" t="s">
        <v>43</v>
      </c>
      <c r="O191" s="41"/>
      <c r="P191" s="200">
        <f>O191*H191</f>
        <v>0</v>
      </c>
      <c r="Q191" s="200">
        <v>0</v>
      </c>
      <c r="R191" s="200">
        <f>Q191*H191</f>
        <v>0</v>
      </c>
      <c r="S191" s="200">
        <v>0</v>
      </c>
      <c r="T191" s="201">
        <f>S191*H191</f>
        <v>0</v>
      </c>
      <c r="AR191" s="23" t="s">
        <v>166</v>
      </c>
      <c r="AT191" s="23" t="s">
        <v>162</v>
      </c>
      <c r="AU191" s="23" t="s">
        <v>82</v>
      </c>
      <c r="AY191" s="23" t="s">
        <v>160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23" t="s">
        <v>80</v>
      </c>
      <c r="BK191" s="202">
        <f>ROUND(I191*H191,2)</f>
        <v>0</v>
      </c>
      <c r="BL191" s="23" t="s">
        <v>166</v>
      </c>
      <c r="BM191" s="23" t="s">
        <v>295</v>
      </c>
    </row>
    <row r="192" spans="2:65" s="1" customFormat="1" ht="13.5">
      <c r="B192" s="40"/>
      <c r="C192" s="62"/>
      <c r="D192" s="203" t="s">
        <v>167</v>
      </c>
      <c r="E192" s="62"/>
      <c r="F192" s="204" t="s">
        <v>294</v>
      </c>
      <c r="G192" s="62"/>
      <c r="H192" s="62"/>
      <c r="I192" s="162"/>
      <c r="J192" s="62"/>
      <c r="K192" s="62"/>
      <c r="L192" s="60"/>
      <c r="M192" s="205"/>
      <c r="N192" s="41"/>
      <c r="O192" s="41"/>
      <c r="P192" s="41"/>
      <c r="Q192" s="41"/>
      <c r="R192" s="41"/>
      <c r="S192" s="41"/>
      <c r="T192" s="77"/>
      <c r="AT192" s="23" t="s">
        <v>167</v>
      </c>
      <c r="AU192" s="23" t="s">
        <v>82</v>
      </c>
    </row>
    <row r="193" spans="2:65" s="11" customFormat="1" ht="13.5">
      <c r="B193" s="206"/>
      <c r="C193" s="207"/>
      <c r="D193" s="203" t="s">
        <v>177</v>
      </c>
      <c r="E193" s="208" t="s">
        <v>21</v>
      </c>
      <c r="F193" s="209" t="s">
        <v>296</v>
      </c>
      <c r="G193" s="207"/>
      <c r="H193" s="210">
        <v>1926</v>
      </c>
      <c r="I193" s="211"/>
      <c r="J193" s="207"/>
      <c r="K193" s="207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177</v>
      </c>
      <c r="AU193" s="216" t="s">
        <v>82</v>
      </c>
      <c r="AV193" s="11" t="s">
        <v>82</v>
      </c>
      <c r="AW193" s="11" t="s">
        <v>35</v>
      </c>
      <c r="AX193" s="11" t="s">
        <v>72</v>
      </c>
      <c r="AY193" s="216" t="s">
        <v>160</v>
      </c>
    </row>
    <row r="194" spans="2:65" s="12" customFormat="1" ht="13.5">
      <c r="B194" s="217"/>
      <c r="C194" s="218"/>
      <c r="D194" s="203" t="s">
        <v>177</v>
      </c>
      <c r="E194" s="219" t="s">
        <v>21</v>
      </c>
      <c r="F194" s="220" t="s">
        <v>179</v>
      </c>
      <c r="G194" s="218"/>
      <c r="H194" s="221">
        <v>1926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177</v>
      </c>
      <c r="AU194" s="227" t="s">
        <v>82</v>
      </c>
      <c r="AV194" s="12" t="s">
        <v>166</v>
      </c>
      <c r="AW194" s="12" t="s">
        <v>35</v>
      </c>
      <c r="AX194" s="12" t="s">
        <v>80</v>
      </c>
      <c r="AY194" s="227" t="s">
        <v>160</v>
      </c>
    </row>
    <row r="195" spans="2:65" s="1" customFormat="1" ht="25.5" customHeight="1">
      <c r="B195" s="40"/>
      <c r="C195" s="191" t="s">
        <v>226</v>
      </c>
      <c r="D195" s="191" t="s">
        <v>162</v>
      </c>
      <c r="E195" s="192" t="s">
        <v>297</v>
      </c>
      <c r="F195" s="193" t="s">
        <v>298</v>
      </c>
      <c r="G195" s="194" t="s">
        <v>186</v>
      </c>
      <c r="H195" s="195">
        <v>415.5</v>
      </c>
      <c r="I195" s="196"/>
      <c r="J195" s="197">
        <f>ROUND(I195*H195,2)</f>
        <v>0</v>
      </c>
      <c r="K195" s="193" t="s">
        <v>21</v>
      </c>
      <c r="L195" s="60"/>
      <c r="M195" s="198" t="s">
        <v>21</v>
      </c>
      <c r="N195" s="199" t="s">
        <v>43</v>
      </c>
      <c r="O195" s="41"/>
      <c r="P195" s="200">
        <f>O195*H195</f>
        <v>0</v>
      </c>
      <c r="Q195" s="200">
        <v>0</v>
      </c>
      <c r="R195" s="200">
        <f>Q195*H195</f>
        <v>0</v>
      </c>
      <c r="S195" s="200">
        <v>0</v>
      </c>
      <c r="T195" s="201">
        <f>S195*H195</f>
        <v>0</v>
      </c>
      <c r="AR195" s="23" t="s">
        <v>166</v>
      </c>
      <c r="AT195" s="23" t="s">
        <v>162</v>
      </c>
      <c r="AU195" s="23" t="s">
        <v>82</v>
      </c>
      <c r="AY195" s="23" t="s">
        <v>160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23" t="s">
        <v>80</v>
      </c>
      <c r="BK195" s="202">
        <f>ROUND(I195*H195,2)</f>
        <v>0</v>
      </c>
      <c r="BL195" s="23" t="s">
        <v>166</v>
      </c>
      <c r="BM195" s="23" t="s">
        <v>299</v>
      </c>
    </row>
    <row r="196" spans="2:65" s="1" customFormat="1" ht="13.5">
      <c r="B196" s="40"/>
      <c r="C196" s="62"/>
      <c r="D196" s="203" t="s">
        <v>167</v>
      </c>
      <c r="E196" s="62"/>
      <c r="F196" s="204" t="s">
        <v>298</v>
      </c>
      <c r="G196" s="62"/>
      <c r="H196" s="62"/>
      <c r="I196" s="162"/>
      <c r="J196" s="62"/>
      <c r="K196" s="62"/>
      <c r="L196" s="60"/>
      <c r="M196" s="205"/>
      <c r="N196" s="41"/>
      <c r="O196" s="41"/>
      <c r="P196" s="41"/>
      <c r="Q196" s="41"/>
      <c r="R196" s="41"/>
      <c r="S196" s="41"/>
      <c r="T196" s="77"/>
      <c r="AT196" s="23" t="s">
        <v>167</v>
      </c>
      <c r="AU196" s="23" t="s">
        <v>82</v>
      </c>
    </row>
    <row r="197" spans="2:65" s="11" customFormat="1" ht="13.5">
      <c r="B197" s="206"/>
      <c r="C197" s="207"/>
      <c r="D197" s="203" t="s">
        <v>177</v>
      </c>
      <c r="E197" s="208" t="s">
        <v>21</v>
      </c>
      <c r="F197" s="209" t="s">
        <v>300</v>
      </c>
      <c r="G197" s="207"/>
      <c r="H197" s="210">
        <v>415.5</v>
      </c>
      <c r="I197" s="211"/>
      <c r="J197" s="207"/>
      <c r="K197" s="207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177</v>
      </c>
      <c r="AU197" s="216" t="s">
        <v>82</v>
      </c>
      <c r="AV197" s="11" t="s">
        <v>82</v>
      </c>
      <c r="AW197" s="11" t="s">
        <v>35</v>
      </c>
      <c r="AX197" s="11" t="s">
        <v>72</v>
      </c>
      <c r="AY197" s="216" t="s">
        <v>160</v>
      </c>
    </row>
    <row r="198" spans="2:65" s="12" customFormat="1" ht="13.5">
      <c r="B198" s="217"/>
      <c r="C198" s="218"/>
      <c r="D198" s="203" t="s">
        <v>177</v>
      </c>
      <c r="E198" s="219" t="s">
        <v>21</v>
      </c>
      <c r="F198" s="220" t="s">
        <v>179</v>
      </c>
      <c r="G198" s="218"/>
      <c r="H198" s="221">
        <v>415.5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177</v>
      </c>
      <c r="AU198" s="227" t="s">
        <v>82</v>
      </c>
      <c r="AV198" s="12" t="s">
        <v>166</v>
      </c>
      <c r="AW198" s="12" t="s">
        <v>35</v>
      </c>
      <c r="AX198" s="12" t="s">
        <v>80</v>
      </c>
      <c r="AY198" s="227" t="s">
        <v>160</v>
      </c>
    </row>
    <row r="199" spans="2:65" s="1" customFormat="1" ht="25.5" customHeight="1">
      <c r="B199" s="40"/>
      <c r="C199" s="191" t="s">
        <v>301</v>
      </c>
      <c r="D199" s="191" t="s">
        <v>162</v>
      </c>
      <c r="E199" s="192" t="s">
        <v>302</v>
      </c>
      <c r="F199" s="193" t="s">
        <v>303</v>
      </c>
      <c r="G199" s="194" t="s">
        <v>165</v>
      </c>
      <c r="H199" s="195">
        <v>12</v>
      </c>
      <c r="I199" s="196"/>
      <c r="J199" s="197">
        <f>ROUND(I199*H199,2)</f>
        <v>0</v>
      </c>
      <c r="K199" s="193" t="s">
        <v>21</v>
      </c>
      <c r="L199" s="60"/>
      <c r="M199" s="198" t="s">
        <v>21</v>
      </c>
      <c r="N199" s="199" t="s">
        <v>43</v>
      </c>
      <c r="O199" s="41"/>
      <c r="P199" s="200">
        <f>O199*H199</f>
        <v>0</v>
      </c>
      <c r="Q199" s="200">
        <v>0</v>
      </c>
      <c r="R199" s="200">
        <f>Q199*H199</f>
        <v>0</v>
      </c>
      <c r="S199" s="200">
        <v>0</v>
      </c>
      <c r="T199" s="201">
        <f>S199*H199</f>
        <v>0</v>
      </c>
      <c r="AR199" s="23" t="s">
        <v>166</v>
      </c>
      <c r="AT199" s="23" t="s">
        <v>162</v>
      </c>
      <c r="AU199" s="23" t="s">
        <v>82</v>
      </c>
      <c r="AY199" s="23" t="s">
        <v>160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23" t="s">
        <v>80</v>
      </c>
      <c r="BK199" s="202">
        <f>ROUND(I199*H199,2)</f>
        <v>0</v>
      </c>
      <c r="BL199" s="23" t="s">
        <v>166</v>
      </c>
      <c r="BM199" s="23" t="s">
        <v>304</v>
      </c>
    </row>
    <row r="200" spans="2:65" s="1" customFormat="1" ht="13.5">
      <c r="B200" s="40"/>
      <c r="C200" s="62"/>
      <c r="D200" s="203" t="s">
        <v>167</v>
      </c>
      <c r="E200" s="62"/>
      <c r="F200" s="204" t="s">
        <v>303</v>
      </c>
      <c r="G200" s="62"/>
      <c r="H200" s="62"/>
      <c r="I200" s="162"/>
      <c r="J200" s="62"/>
      <c r="K200" s="62"/>
      <c r="L200" s="60"/>
      <c r="M200" s="205"/>
      <c r="N200" s="41"/>
      <c r="O200" s="41"/>
      <c r="P200" s="41"/>
      <c r="Q200" s="41"/>
      <c r="R200" s="41"/>
      <c r="S200" s="41"/>
      <c r="T200" s="77"/>
      <c r="AT200" s="23" t="s">
        <v>167</v>
      </c>
      <c r="AU200" s="23" t="s">
        <v>82</v>
      </c>
    </row>
    <row r="201" spans="2:65" s="11" customFormat="1" ht="13.5">
      <c r="B201" s="206"/>
      <c r="C201" s="207"/>
      <c r="D201" s="203" t="s">
        <v>177</v>
      </c>
      <c r="E201" s="208" t="s">
        <v>21</v>
      </c>
      <c r="F201" s="209" t="s">
        <v>305</v>
      </c>
      <c r="G201" s="207"/>
      <c r="H201" s="210">
        <v>12</v>
      </c>
      <c r="I201" s="211"/>
      <c r="J201" s="207"/>
      <c r="K201" s="207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177</v>
      </c>
      <c r="AU201" s="216" t="s">
        <v>82</v>
      </c>
      <c r="AV201" s="11" t="s">
        <v>82</v>
      </c>
      <c r="AW201" s="11" t="s">
        <v>35</v>
      </c>
      <c r="AX201" s="11" t="s">
        <v>72</v>
      </c>
      <c r="AY201" s="216" t="s">
        <v>160</v>
      </c>
    </row>
    <row r="202" spans="2:65" s="12" customFormat="1" ht="13.5">
      <c r="B202" s="217"/>
      <c r="C202" s="218"/>
      <c r="D202" s="203" t="s">
        <v>177</v>
      </c>
      <c r="E202" s="219" t="s">
        <v>21</v>
      </c>
      <c r="F202" s="220" t="s">
        <v>179</v>
      </c>
      <c r="G202" s="218"/>
      <c r="H202" s="221">
        <v>12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177</v>
      </c>
      <c r="AU202" s="227" t="s">
        <v>82</v>
      </c>
      <c r="AV202" s="12" t="s">
        <v>166</v>
      </c>
      <c r="AW202" s="12" t="s">
        <v>35</v>
      </c>
      <c r="AX202" s="12" t="s">
        <v>80</v>
      </c>
      <c r="AY202" s="227" t="s">
        <v>160</v>
      </c>
    </row>
    <row r="203" spans="2:65" s="1" customFormat="1" ht="25.5" customHeight="1">
      <c r="B203" s="40"/>
      <c r="C203" s="191" t="s">
        <v>230</v>
      </c>
      <c r="D203" s="191" t="s">
        <v>162</v>
      </c>
      <c r="E203" s="192" t="s">
        <v>306</v>
      </c>
      <c r="F203" s="193" t="s">
        <v>307</v>
      </c>
      <c r="G203" s="194" t="s">
        <v>186</v>
      </c>
      <c r="H203" s="195">
        <v>1926</v>
      </c>
      <c r="I203" s="196"/>
      <c r="J203" s="197">
        <f>ROUND(I203*H203,2)</f>
        <v>0</v>
      </c>
      <c r="K203" s="193" t="s">
        <v>21</v>
      </c>
      <c r="L203" s="60"/>
      <c r="M203" s="198" t="s">
        <v>21</v>
      </c>
      <c r="N203" s="199" t="s">
        <v>43</v>
      </c>
      <c r="O203" s="41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AR203" s="23" t="s">
        <v>166</v>
      </c>
      <c r="AT203" s="23" t="s">
        <v>162</v>
      </c>
      <c r="AU203" s="23" t="s">
        <v>82</v>
      </c>
      <c r="AY203" s="23" t="s">
        <v>160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23" t="s">
        <v>80</v>
      </c>
      <c r="BK203" s="202">
        <f>ROUND(I203*H203,2)</f>
        <v>0</v>
      </c>
      <c r="BL203" s="23" t="s">
        <v>166</v>
      </c>
      <c r="BM203" s="23" t="s">
        <v>308</v>
      </c>
    </row>
    <row r="204" spans="2:65" s="1" customFormat="1" ht="13.5">
      <c r="B204" s="40"/>
      <c r="C204" s="62"/>
      <c r="D204" s="203" t="s">
        <v>167</v>
      </c>
      <c r="E204" s="62"/>
      <c r="F204" s="204" t="s">
        <v>307</v>
      </c>
      <c r="G204" s="62"/>
      <c r="H204" s="62"/>
      <c r="I204" s="162"/>
      <c r="J204" s="62"/>
      <c r="K204" s="62"/>
      <c r="L204" s="60"/>
      <c r="M204" s="205"/>
      <c r="N204" s="41"/>
      <c r="O204" s="41"/>
      <c r="P204" s="41"/>
      <c r="Q204" s="41"/>
      <c r="R204" s="41"/>
      <c r="S204" s="41"/>
      <c r="T204" s="77"/>
      <c r="AT204" s="23" t="s">
        <v>167</v>
      </c>
      <c r="AU204" s="23" t="s">
        <v>82</v>
      </c>
    </row>
    <row r="205" spans="2:65" s="11" customFormat="1" ht="13.5">
      <c r="B205" s="206"/>
      <c r="C205" s="207"/>
      <c r="D205" s="203" t="s">
        <v>177</v>
      </c>
      <c r="E205" s="208" t="s">
        <v>21</v>
      </c>
      <c r="F205" s="209" t="s">
        <v>296</v>
      </c>
      <c r="G205" s="207"/>
      <c r="H205" s="210">
        <v>1926</v>
      </c>
      <c r="I205" s="211"/>
      <c r="J205" s="207"/>
      <c r="K205" s="207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177</v>
      </c>
      <c r="AU205" s="216" t="s">
        <v>82</v>
      </c>
      <c r="AV205" s="11" t="s">
        <v>82</v>
      </c>
      <c r="AW205" s="11" t="s">
        <v>35</v>
      </c>
      <c r="AX205" s="11" t="s">
        <v>72</v>
      </c>
      <c r="AY205" s="216" t="s">
        <v>160</v>
      </c>
    </row>
    <row r="206" spans="2:65" s="12" customFormat="1" ht="13.5">
      <c r="B206" s="217"/>
      <c r="C206" s="218"/>
      <c r="D206" s="203" t="s">
        <v>177</v>
      </c>
      <c r="E206" s="219" t="s">
        <v>21</v>
      </c>
      <c r="F206" s="220" t="s">
        <v>179</v>
      </c>
      <c r="G206" s="218"/>
      <c r="H206" s="221">
        <v>1926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177</v>
      </c>
      <c r="AU206" s="227" t="s">
        <v>82</v>
      </c>
      <c r="AV206" s="12" t="s">
        <v>166</v>
      </c>
      <c r="AW206" s="12" t="s">
        <v>35</v>
      </c>
      <c r="AX206" s="12" t="s">
        <v>80</v>
      </c>
      <c r="AY206" s="227" t="s">
        <v>160</v>
      </c>
    </row>
    <row r="207" spans="2:65" s="1" customFormat="1" ht="25.5" customHeight="1">
      <c r="B207" s="40"/>
      <c r="C207" s="191" t="s">
        <v>309</v>
      </c>
      <c r="D207" s="191" t="s">
        <v>162</v>
      </c>
      <c r="E207" s="192" t="s">
        <v>310</v>
      </c>
      <c r="F207" s="193" t="s">
        <v>311</v>
      </c>
      <c r="G207" s="194" t="s">
        <v>186</v>
      </c>
      <c r="H207" s="195">
        <v>415.5</v>
      </c>
      <c r="I207" s="196"/>
      <c r="J207" s="197">
        <f>ROUND(I207*H207,2)</f>
        <v>0</v>
      </c>
      <c r="K207" s="193" t="s">
        <v>21</v>
      </c>
      <c r="L207" s="60"/>
      <c r="M207" s="198" t="s">
        <v>21</v>
      </c>
      <c r="N207" s="199" t="s">
        <v>43</v>
      </c>
      <c r="O207" s="41"/>
      <c r="P207" s="200">
        <f>O207*H207</f>
        <v>0</v>
      </c>
      <c r="Q207" s="200">
        <v>0</v>
      </c>
      <c r="R207" s="200">
        <f>Q207*H207</f>
        <v>0</v>
      </c>
      <c r="S207" s="200">
        <v>0</v>
      </c>
      <c r="T207" s="201">
        <f>S207*H207</f>
        <v>0</v>
      </c>
      <c r="AR207" s="23" t="s">
        <v>166</v>
      </c>
      <c r="AT207" s="23" t="s">
        <v>162</v>
      </c>
      <c r="AU207" s="23" t="s">
        <v>82</v>
      </c>
      <c r="AY207" s="23" t="s">
        <v>160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23" t="s">
        <v>80</v>
      </c>
      <c r="BK207" s="202">
        <f>ROUND(I207*H207,2)</f>
        <v>0</v>
      </c>
      <c r="BL207" s="23" t="s">
        <v>166</v>
      </c>
      <c r="BM207" s="23" t="s">
        <v>312</v>
      </c>
    </row>
    <row r="208" spans="2:65" s="1" customFormat="1" ht="13.5">
      <c r="B208" s="40"/>
      <c r="C208" s="62"/>
      <c r="D208" s="203" t="s">
        <v>167</v>
      </c>
      <c r="E208" s="62"/>
      <c r="F208" s="204" t="s">
        <v>311</v>
      </c>
      <c r="G208" s="62"/>
      <c r="H208" s="62"/>
      <c r="I208" s="162"/>
      <c r="J208" s="62"/>
      <c r="K208" s="62"/>
      <c r="L208" s="60"/>
      <c r="M208" s="205"/>
      <c r="N208" s="41"/>
      <c r="O208" s="41"/>
      <c r="P208" s="41"/>
      <c r="Q208" s="41"/>
      <c r="R208" s="41"/>
      <c r="S208" s="41"/>
      <c r="T208" s="77"/>
      <c r="AT208" s="23" t="s">
        <v>167</v>
      </c>
      <c r="AU208" s="23" t="s">
        <v>82</v>
      </c>
    </row>
    <row r="209" spans="2:65" s="1" customFormat="1" ht="25.5" customHeight="1">
      <c r="B209" s="40"/>
      <c r="C209" s="191" t="s">
        <v>236</v>
      </c>
      <c r="D209" s="191" t="s">
        <v>162</v>
      </c>
      <c r="E209" s="192" t="s">
        <v>313</v>
      </c>
      <c r="F209" s="193" t="s">
        <v>314</v>
      </c>
      <c r="G209" s="194" t="s">
        <v>165</v>
      </c>
      <c r="H209" s="195">
        <v>12</v>
      </c>
      <c r="I209" s="196"/>
      <c r="J209" s="197">
        <f>ROUND(I209*H209,2)</f>
        <v>0</v>
      </c>
      <c r="K209" s="193" t="s">
        <v>21</v>
      </c>
      <c r="L209" s="60"/>
      <c r="M209" s="198" t="s">
        <v>21</v>
      </c>
      <c r="N209" s="199" t="s">
        <v>43</v>
      </c>
      <c r="O209" s="41"/>
      <c r="P209" s="200">
        <f>O209*H209</f>
        <v>0</v>
      </c>
      <c r="Q209" s="200">
        <v>0</v>
      </c>
      <c r="R209" s="200">
        <f>Q209*H209</f>
        <v>0</v>
      </c>
      <c r="S209" s="200">
        <v>0</v>
      </c>
      <c r="T209" s="201">
        <f>S209*H209</f>
        <v>0</v>
      </c>
      <c r="AR209" s="23" t="s">
        <v>166</v>
      </c>
      <c r="AT209" s="23" t="s">
        <v>162</v>
      </c>
      <c r="AU209" s="23" t="s">
        <v>82</v>
      </c>
      <c r="AY209" s="23" t="s">
        <v>160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23" t="s">
        <v>80</v>
      </c>
      <c r="BK209" s="202">
        <f>ROUND(I209*H209,2)</f>
        <v>0</v>
      </c>
      <c r="BL209" s="23" t="s">
        <v>166</v>
      </c>
      <c r="BM209" s="23" t="s">
        <v>315</v>
      </c>
    </row>
    <row r="210" spans="2:65" s="1" customFormat="1" ht="13.5">
      <c r="B210" s="40"/>
      <c r="C210" s="62"/>
      <c r="D210" s="203" t="s">
        <v>167</v>
      </c>
      <c r="E210" s="62"/>
      <c r="F210" s="204" t="s">
        <v>314</v>
      </c>
      <c r="G210" s="62"/>
      <c r="H210" s="62"/>
      <c r="I210" s="162"/>
      <c r="J210" s="62"/>
      <c r="K210" s="62"/>
      <c r="L210" s="60"/>
      <c r="M210" s="205"/>
      <c r="N210" s="41"/>
      <c r="O210" s="41"/>
      <c r="P210" s="41"/>
      <c r="Q210" s="41"/>
      <c r="R210" s="41"/>
      <c r="S210" s="41"/>
      <c r="T210" s="77"/>
      <c r="AT210" s="23" t="s">
        <v>167</v>
      </c>
      <c r="AU210" s="23" t="s">
        <v>82</v>
      </c>
    </row>
    <row r="211" spans="2:65" s="1" customFormat="1" ht="25.5" customHeight="1">
      <c r="B211" s="40"/>
      <c r="C211" s="191" t="s">
        <v>316</v>
      </c>
      <c r="D211" s="191" t="s">
        <v>162</v>
      </c>
      <c r="E211" s="192" t="s">
        <v>317</v>
      </c>
      <c r="F211" s="193" t="s">
        <v>318</v>
      </c>
      <c r="G211" s="194" t="s">
        <v>186</v>
      </c>
      <c r="H211" s="195">
        <v>69</v>
      </c>
      <c r="I211" s="196"/>
      <c r="J211" s="197">
        <f>ROUND(I211*H211,2)</f>
        <v>0</v>
      </c>
      <c r="K211" s="193" t="s">
        <v>21</v>
      </c>
      <c r="L211" s="60"/>
      <c r="M211" s="198" t="s">
        <v>21</v>
      </c>
      <c r="N211" s="199" t="s">
        <v>43</v>
      </c>
      <c r="O211" s="41"/>
      <c r="P211" s="200">
        <f>O211*H211</f>
        <v>0</v>
      </c>
      <c r="Q211" s="200">
        <v>0</v>
      </c>
      <c r="R211" s="200">
        <f>Q211*H211</f>
        <v>0</v>
      </c>
      <c r="S211" s="200">
        <v>0</v>
      </c>
      <c r="T211" s="201">
        <f>S211*H211</f>
        <v>0</v>
      </c>
      <c r="AR211" s="23" t="s">
        <v>166</v>
      </c>
      <c r="AT211" s="23" t="s">
        <v>162</v>
      </c>
      <c r="AU211" s="23" t="s">
        <v>82</v>
      </c>
      <c r="AY211" s="23" t="s">
        <v>160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23" t="s">
        <v>80</v>
      </c>
      <c r="BK211" s="202">
        <f>ROUND(I211*H211,2)</f>
        <v>0</v>
      </c>
      <c r="BL211" s="23" t="s">
        <v>166</v>
      </c>
      <c r="BM211" s="23" t="s">
        <v>319</v>
      </c>
    </row>
    <row r="212" spans="2:65" s="1" customFormat="1" ht="13.5">
      <c r="B212" s="40"/>
      <c r="C212" s="62"/>
      <c r="D212" s="203" t="s">
        <v>167</v>
      </c>
      <c r="E212" s="62"/>
      <c r="F212" s="204" t="s">
        <v>318</v>
      </c>
      <c r="G212" s="62"/>
      <c r="H212" s="62"/>
      <c r="I212" s="162"/>
      <c r="J212" s="62"/>
      <c r="K212" s="62"/>
      <c r="L212" s="60"/>
      <c r="M212" s="205"/>
      <c r="N212" s="41"/>
      <c r="O212" s="41"/>
      <c r="P212" s="41"/>
      <c r="Q212" s="41"/>
      <c r="R212" s="41"/>
      <c r="S212" s="41"/>
      <c r="T212" s="77"/>
      <c r="AT212" s="23" t="s">
        <v>167</v>
      </c>
      <c r="AU212" s="23" t="s">
        <v>82</v>
      </c>
    </row>
    <row r="213" spans="2:65" s="1" customFormat="1" ht="16.5" customHeight="1">
      <c r="B213" s="40"/>
      <c r="C213" s="228" t="s">
        <v>241</v>
      </c>
      <c r="D213" s="228" t="s">
        <v>232</v>
      </c>
      <c r="E213" s="229" t="s">
        <v>320</v>
      </c>
      <c r="F213" s="230" t="s">
        <v>321</v>
      </c>
      <c r="G213" s="231" t="s">
        <v>289</v>
      </c>
      <c r="H213" s="232">
        <v>69</v>
      </c>
      <c r="I213" s="233"/>
      <c r="J213" s="234">
        <f>ROUND(I213*H213,2)</f>
        <v>0</v>
      </c>
      <c r="K213" s="230" t="s">
        <v>21</v>
      </c>
      <c r="L213" s="235"/>
      <c r="M213" s="236" t="s">
        <v>21</v>
      </c>
      <c r="N213" s="237" t="s">
        <v>43</v>
      </c>
      <c r="O213" s="41"/>
      <c r="P213" s="200">
        <f>O213*H213</f>
        <v>0</v>
      </c>
      <c r="Q213" s="200">
        <v>0</v>
      </c>
      <c r="R213" s="200">
        <f>Q213*H213</f>
        <v>0</v>
      </c>
      <c r="S213" s="200">
        <v>0</v>
      </c>
      <c r="T213" s="201">
        <f>S213*H213</f>
        <v>0</v>
      </c>
      <c r="AR213" s="23" t="s">
        <v>176</v>
      </c>
      <c r="AT213" s="23" t="s">
        <v>232</v>
      </c>
      <c r="AU213" s="23" t="s">
        <v>82</v>
      </c>
      <c r="AY213" s="23" t="s">
        <v>160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23" t="s">
        <v>80</v>
      </c>
      <c r="BK213" s="202">
        <f>ROUND(I213*H213,2)</f>
        <v>0</v>
      </c>
      <c r="BL213" s="23" t="s">
        <v>166</v>
      </c>
      <c r="BM213" s="23" t="s">
        <v>322</v>
      </c>
    </row>
    <row r="214" spans="2:65" s="1" customFormat="1" ht="13.5">
      <c r="B214" s="40"/>
      <c r="C214" s="62"/>
      <c r="D214" s="203" t="s">
        <v>167</v>
      </c>
      <c r="E214" s="62"/>
      <c r="F214" s="204" t="s">
        <v>321</v>
      </c>
      <c r="G214" s="62"/>
      <c r="H214" s="62"/>
      <c r="I214" s="162"/>
      <c r="J214" s="62"/>
      <c r="K214" s="62"/>
      <c r="L214" s="60"/>
      <c r="M214" s="205"/>
      <c r="N214" s="41"/>
      <c r="O214" s="41"/>
      <c r="P214" s="41"/>
      <c r="Q214" s="41"/>
      <c r="R214" s="41"/>
      <c r="S214" s="41"/>
      <c r="T214" s="77"/>
      <c r="AT214" s="23" t="s">
        <v>167</v>
      </c>
      <c r="AU214" s="23" t="s">
        <v>82</v>
      </c>
    </row>
    <row r="215" spans="2:65" s="1" customFormat="1" ht="25.5" customHeight="1">
      <c r="B215" s="40"/>
      <c r="C215" s="191" t="s">
        <v>323</v>
      </c>
      <c r="D215" s="191" t="s">
        <v>162</v>
      </c>
      <c r="E215" s="192" t="s">
        <v>324</v>
      </c>
      <c r="F215" s="193" t="s">
        <v>325</v>
      </c>
      <c r="G215" s="194" t="s">
        <v>186</v>
      </c>
      <c r="H215" s="195">
        <v>53</v>
      </c>
      <c r="I215" s="196"/>
      <c r="J215" s="197">
        <f>ROUND(I215*H215,2)</f>
        <v>0</v>
      </c>
      <c r="K215" s="193" t="s">
        <v>21</v>
      </c>
      <c r="L215" s="60"/>
      <c r="M215" s="198" t="s">
        <v>21</v>
      </c>
      <c r="N215" s="199" t="s">
        <v>43</v>
      </c>
      <c r="O215" s="41"/>
      <c r="P215" s="200">
        <f>O215*H215</f>
        <v>0</v>
      </c>
      <c r="Q215" s="200">
        <v>0</v>
      </c>
      <c r="R215" s="200">
        <f>Q215*H215</f>
        <v>0</v>
      </c>
      <c r="S215" s="200">
        <v>0</v>
      </c>
      <c r="T215" s="201">
        <f>S215*H215</f>
        <v>0</v>
      </c>
      <c r="AR215" s="23" t="s">
        <v>166</v>
      </c>
      <c r="AT215" s="23" t="s">
        <v>162</v>
      </c>
      <c r="AU215" s="23" t="s">
        <v>82</v>
      </c>
      <c r="AY215" s="23" t="s">
        <v>160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23" t="s">
        <v>80</v>
      </c>
      <c r="BK215" s="202">
        <f>ROUND(I215*H215,2)</f>
        <v>0</v>
      </c>
      <c r="BL215" s="23" t="s">
        <v>166</v>
      </c>
      <c r="BM215" s="23" t="s">
        <v>326</v>
      </c>
    </row>
    <row r="216" spans="2:65" s="1" customFormat="1" ht="13.5">
      <c r="B216" s="40"/>
      <c r="C216" s="62"/>
      <c r="D216" s="203" t="s">
        <v>167</v>
      </c>
      <c r="E216" s="62"/>
      <c r="F216" s="204" t="s">
        <v>325</v>
      </c>
      <c r="G216" s="62"/>
      <c r="H216" s="62"/>
      <c r="I216" s="162"/>
      <c r="J216" s="62"/>
      <c r="K216" s="62"/>
      <c r="L216" s="60"/>
      <c r="M216" s="205"/>
      <c r="N216" s="41"/>
      <c r="O216" s="41"/>
      <c r="P216" s="41"/>
      <c r="Q216" s="41"/>
      <c r="R216" s="41"/>
      <c r="S216" s="41"/>
      <c r="T216" s="77"/>
      <c r="AT216" s="23" t="s">
        <v>167</v>
      </c>
      <c r="AU216" s="23" t="s">
        <v>82</v>
      </c>
    </row>
    <row r="217" spans="2:65" s="1" customFormat="1" ht="25.5" customHeight="1">
      <c r="B217" s="40"/>
      <c r="C217" s="191" t="s">
        <v>246</v>
      </c>
      <c r="D217" s="191" t="s">
        <v>162</v>
      </c>
      <c r="E217" s="192" t="s">
        <v>327</v>
      </c>
      <c r="F217" s="193" t="s">
        <v>328</v>
      </c>
      <c r="G217" s="194" t="s">
        <v>186</v>
      </c>
      <c r="H217" s="195">
        <v>53</v>
      </c>
      <c r="I217" s="196"/>
      <c r="J217" s="197">
        <f>ROUND(I217*H217,2)</f>
        <v>0</v>
      </c>
      <c r="K217" s="193" t="s">
        <v>21</v>
      </c>
      <c r="L217" s="60"/>
      <c r="M217" s="198" t="s">
        <v>21</v>
      </c>
      <c r="N217" s="199" t="s">
        <v>43</v>
      </c>
      <c r="O217" s="41"/>
      <c r="P217" s="200">
        <f>O217*H217</f>
        <v>0</v>
      </c>
      <c r="Q217" s="200">
        <v>0</v>
      </c>
      <c r="R217" s="200">
        <f>Q217*H217</f>
        <v>0</v>
      </c>
      <c r="S217" s="200">
        <v>0</v>
      </c>
      <c r="T217" s="201">
        <f>S217*H217</f>
        <v>0</v>
      </c>
      <c r="AR217" s="23" t="s">
        <v>166</v>
      </c>
      <c r="AT217" s="23" t="s">
        <v>162</v>
      </c>
      <c r="AU217" s="23" t="s">
        <v>82</v>
      </c>
      <c r="AY217" s="23" t="s">
        <v>160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23" t="s">
        <v>80</v>
      </c>
      <c r="BK217" s="202">
        <f>ROUND(I217*H217,2)</f>
        <v>0</v>
      </c>
      <c r="BL217" s="23" t="s">
        <v>166</v>
      </c>
      <c r="BM217" s="23" t="s">
        <v>329</v>
      </c>
    </row>
    <row r="218" spans="2:65" s="1" customFormat="1" ht="13.5">
      <c r="B218" s="40"/>
      <c r="C218" s="62"/>
      <c r="D218" s="203" t="s">
        <v>167</v>
      </c>
      <c r="E218" s="62"/>
      <c r="F218" s="204" t="s">
        <v>328</v>
      </c>
      <c r="G218" s="62"/>
      <c r="H218" s="62"/>
      <c r="I218" s="162"/>
      <c r="J218" s="62"/>
      <c r="K218" s="62"/>
      <c r="L218" s="60"/>
      <c r="M218" s="205"/>
      <c r="N218" s="41"/>
      <c r="O218" s="41"/>
      <c r="P218" s="41"/>
      <c r="Q218" s="41"/>
      <c r="R218" s="41"/>
      <c r="S218" s="41"/>
      <c r="T218" s="77"/>
      <c r="AT218" s="23" t="s">
        <v>167</v>
      </c>
      <c r="AU218" s="23" t="s">
        <v>82</v>
      </c>
    </row>
    <row r="219" spans="2:65" s="1" customFormat="1" ht="16.5" customHeight="1">
      <c r="B219" s="40"/>
      <c r="C219" s="191" t="s">
        <v>330</v>
      </c>
      <c r="D219" s="191" t="s">
        <v>162</v>
      </c>
      <c r="E219" s="192" t="s">
        <v>331</v>
      </c>
      <c r="F219" s="193" t="s">
        <v>332</v>
      </c>
      <c r="G219" s="194" t="s">
        <v>165</v>
      </c>
      <c r="H219" s="195">
        <v>3696</v>
      </c>
      <c r="I219" s="196"/>
      <c r="J219" s="197">
        <f>ROUND(I219*H219,2)</f>
        <v>0</v>
      </c>
      <c r="K219" s="193" t="s">
        <v>21</v>
      </c>
      <c r="L219" s="60"/>
      <c r="M219" s="198" t="s">
        <v>21</v>
      </c>
      <c r="N219" s="199" t="s">
        <v>43</v>
      </c>
      <c r="O219" s="41"/>
      <c r="P219" s="200">
        <f>O219*H219</f>
        <v>0</v>
      </c>
      <c r="Q219" s="200">
        <v>0</v>
      </c>
      <c r="R219" s="200">
        <f>Q219*H219</f>
        <v>0</v>
      </c>
      <c r="S219" s="200">
        <v>0</v>
      </c>
      <c r="T219" s="201">
        <f>S219*H219</f>
        <v>0</v>
      </c>
      <c r="AR219" s="23" t="s">
        <v>166</v>
      </c>
      <c r="AT219" s="23" t="s">
        <v>162</v>
      </c>
      <c r="AU219" s="23" t="s">
        <v>82</v>
      </c>
      <c r="AY219" s="23" t="s">
        <v>160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23" t="s">
        <v>80</v>
      </c>
      <c r="BK219" s="202">
        <f>ROUND(I219*H219,2)</f>
        <v>0</v>
      </c>
      <c r="BL219" s="23" t="s">
        <v>166</v>
      </c>
      <c r="BM219" s="23" t="s">
        <v>333</v>
      </c>
    </row>
    <row r="220" spans="2:65" s="1" customFormat="1" ht="13.5">
      <c r="B220" s="40"/>
      <c r="C220" s="62"/>
      <c r="D220" s="203" t="s">
        <v>167</v>
      </c>
      <c r="E220" s="62"/>
      <c r="F220" s="204" t="s">
        <v>332</v>
      </c>
      <c r="G220" s="62"/>
      <c r="H220" s="62"/>
      <c r="I220" s="162"/>
      <c r="J220" s="62"/>
      <c r="K220" s="62"/>
      <c r="L220" s="60"/>
      <c r="M220" s="205"/>
      <c r="N220" s="41"/>
      <c r="O220" s="41"/>
      <c r="P220" s="41"/>
      <c r="Q220" s="41"/>
      <c r="R220" s="41"/>
      <c r="S220" s="41"/>
      <c r="T220" s="77"/>
      <c r="AT220" s="23" t="s">
        <v>167</v>
      </c>
      <c r="AU220" s="23" t="s">
        <v>82</v>
      </c>
    </row>
    <row r="221" spans="2:65" s="11" customFormat="1" ht="13.5">
      <c r="B221" s="206"/>
      <c r="C221" s="207"/>
      <c r="D221" s="203" t="s">
        <v>177</v>
      </c>
      <c r="E221" s="208" t="s">
        <v>21</v>
      </c>
      <c r="F221" s="209" t="s">
        <v>334</v>
      </c>
      <c r="G221" s="207"/>
      <c r="H221" s="210">
        <v>3696</v>
      </c>
      <c r="I221" s="211"/>
      <c r="J221" s="207"/>
      <c r="K221" s="207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177</v>
      </c>
      <c r="AU221" s="216" t="s">
        <v>82</v>
      </c>
      <c r="AV221" s="11" t="s">
        <v>82</v>
      </c>
      <c r="AW221" s="11" t="s">
        <v>35</v>
      </c>
      <c r="AX221" s="11" t="s">
        <v>72</v>
      </c>
      <c r="AY221" s="216" t="s">
        <v>160</v>
      </c>
    </row>
    <row r="222" spans="2:65" s="12" customFormat="1" ht="13.5">
      <c r="B222" s="217"/>
      <c r="C222" s="218"/>
      <c r="D222" s="203" t="s">
        <v>177</v>
      </c>
      <c r="E222" s="219" t="s">
        <v>21</v>
      </c>
      <c r="F222" s="220" t="s">
        <v>179</v>
      </c>
      <c r="G222" s="218"/>
      <c r="H222" s="221">
        <v>3696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177</v>
      </c>
      <c r="AU222" s="227" t="s">
        <v>82</v>
      </c>
      <c r="AV222" s="12" t="s">
        <v>166</v>
      </c>
      <c r="AW222" s="12" t="s">
        <v>35</v>
      </c>
      <c r="AX222" s="12" t="s">
        <v>80</v>
      </c>
      <c r="AY222" s="227" t="s">
        <v>160</v>
      </c>
    </row>
    <row r="223" spans="2:65" s="1" customFormat="1" ht="16.5" customHeight="1">
      <c r="B223" s="40"/>
      <c r="C223" s="191" t="s">
        <v>250</v>
      </c>
      <c r="D223" s="191" t="s">
        <v>162</v>
      </c>
      <c r="E223" s="192" t="s">
        <v>335</v>
      </c>
      <c r="F223" s="193" t="s">
        <v>336</v>
      </c>
      <c r="G223" s="194" t="s">
        <v>186</v>
      </c>
      <c r="H223" s="195">
        <v>28.1</v>
      </c>
      <c r="I223" s="196"/>
      <c r="J223" s="197">
        <f>ROUND(I223*H223,2)</f>
        <v>0</v>
      </c>
      <c r="K223" s="193" t="s">
        <v>21</v>
      </c>
      <c r="L223" s="60"/>
      <c r="M223" s="198" t="s">
        <v>21</v>
      </c>
      <c r="N223" s="199" t="s">
        <v>43</v>
      </c>
      <c r="O223" s="41"/>
      <c r="P223" s="200">
        <f>O223*H223</f>
        <v>0</v>
      </c>
      <c r="Q223" s="200">
        <v>0</v>
      </c>
      <c r="R223" s="200">
        <f>Q223*H223</f>
        <v>0</v>
      </c>
      <c r="S223" s="200">
        <v>0</v>
      </c>
      <c r="T223" s="201">
        <f>S223*H223</f>
        <v>0</v>
      </c>
      <c r="AR223" s="23" t="s">
        <v>166</v>
      </c>
      <c r="AT223" s="23" t="s">
        <v>162</v>
      </c>
      <c r="AU223" s="23" t="s">
        <v>82</v>
      </c>
      <c r="AY223" s="23" t="s">
        <v>160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23" t="s">
        <v>80</v>
      </c>
      <c r="BK223" s="202">
        <f>ROUND(I223*H223,2)</f>
        <v>0</v>
      </c>
      <c r="BL223" s="23" t="s">
        <v>166</v>
      </c>
      <c r="BM223" s="23" t="s">
        <v>337</v>
      </c>
    </row>
    <row r="224" spans="2:65" s="1" customFormat="1" ht="13.5">
      <c r="B224" s="40"/>
      <c r="C224" s="62"/>
      <c r="D224" s="203" t="s">
        <v>167</v>
      </c>
      <c r="E224" s="62"/>
      <c r="F224" s="204" t="s">
        <v>336</v>
      </c>
      <c r="G224" s="62"/>
      <c r="H224" s="62"/>
      <c r="I224" s="162"/>
      <c r="J224" s="62"/>
      <c r="K224" s="62"/>
      <c r="L224" s="60"/>
      <c r="M224" s="205"/>
      <c r="N224" s="41"/>
      <c r="O224" s="41"/>
      <c r="P224" s="41"/>
      <c r="Q224" s="41"/>
      <c r="R224" s="41"/>
      <c r="S224" s="41"/>
      <c r="T224" s="77"/>
      <c r="AT224" s="23" t="s">
        <v>167</v>
      </c>
      <c r="AU224" s="23" t="s">
        <v>82</v>
      </c>
    </row>
    <row r="225" spans="2:65" s="11" customFormat="1" ht="13.5">
      <c r="B225" s="206"/>
      <c r="C225" s="207"/>
      <c r="D225" s="203" t="s">
        <v>177</v>
      </c>
      <c r="E225" s="208" t="s">
        <v>21</v>
      </c>
      <c r="F225" s="209" t="s">
        <v>338</v>
      </c>
      <c r="G225" s="207"/>
      <c r="H225" s="210">
        <v>28.1</v>
      </c>
      <c r="I225" s="211"/>
      <c r="J225" s="207"/>
      <c r="K225" s="207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177</v>
      </c>
      <c r="AU225" s="216" t="s">
        <v>82</v>
      </c>
      <c r="AV225" s="11" t="s">
        <v>82</v>
      </c>
      <c r="AW225" s="11" t="s">
        <v>35</v>
      </c>
      <c r="AX225" s="11" t="s">
        <v>72</v>
      </c>
      <c r="AY225" s="216" t="s">
        <v>160</v>
      </c>
    </row>
    <row r="226" spans="2:65" s="12" customFormat="1" ht="13.5">
      <c r="B226" s="217"/>
      <c r="C226" s="218"/>
      <c r="D226" s="203" t="s">
        <v>177</v>
      </c>
      <c r="E226" s="219" t="s">
        <v>21</v>
      </c>
      <c r="F226" s="220" t="s">
        <v>179</v>
      </c>
      <c r="G226" s="218"/>
      <c r="H226" s="221">
        <v>28.1</v>
      </c>
      <c r="I226" s="222"/>
      <c r="J226" s="218"/>
      <c r="K226" s="218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177</v>
      </c>
      <c r="AU226" s="227" t="s">
        <v>82</v>
      </c>
      <c r="AV226" s="12" t="s">
        <v>166</v>
      </c>
      <c r="AW226" s="12" t="s">
        <v>35</v>
      </c>
      <c r="AX226" s="12" t="s">
        <v>80</v>
      </c>
      <c r="AY226" s="227" t="s">
        <v>160</v>
      </c>
    </row>
    <row r="227" spans="2:65" s="1" customFormat="1" ht="25.5" customHeight="1">
      <c r="B227" s="40"/>
      <c r="C227" s="191" t="s">
        <v>339</v>
      </c>
      <c r="D227" s="191" t="s">
        <v>162</v>
      </c>
      <c r="E227" s="192" t="s">
        <v>340</v>
      </c>
      <c r="F227" s="193" t="s">
        <v>341</v>
      </c>
      <c r="G227" s="194" t="s">
        <v>186</v>
      </c>
      <c r="H227" s="195">
        <v>456</v>
      </c>
      <c r="I227" s="196"/>
      <c r="J227" s="197">
        <f>ROUND(I227*H227,2)</f>
        <v>0</v>
      </c>
      <c r="K227" s="193" t="s">
        <v>21</v>
      </c>
      <c r="L227" s="60"/>
      <c r="M227" s="198" t="s">
        <v>21</v>
      </c>
      <c r="N227" s="199" t="s">
        <v>43</v>
      </c>
      <c r="O227" s="41"/>
      <c r="P227" s="200">
        <f>O227*H227</f>
        <v>0</v>
      </c>
      <c r="Q227" s="200">
        <v>0</v>
      </c>
      <c r="R227" s="200">
        <f>Q227*H227</f>
        <v>0</v>
      </c>
      <c r="S227" s="200">
        <v>0</v>
      </c>
      <c r="T227" s="201">
        <f>S227*H227</f>
        <v>0</v>
      </c>
      <c r="AR227" s="23" t="s">
        <v>166</v>
      </c>
      <c r="AT227" s="23" t="s">
        <v>162</v>
      </c>
      <c r="AU227" s="23" t="s">
        <v>82</v>
      </c>
      <c r="AY227" s="23" t="s">
        <v>160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23" t="s">
        <v>80</v>
      </c>
      <c r="BK227" s="202">
        <f>ROUND(I227*H227,2)</f>
        <v>0</v>
      </c>
      <c r="BL227" s="23" t="s">
        <v>166</v>
      </c>
      <c r="BM227" s="23" t="s">
        <v>342</v>
      </c>
    </row>
    <row r="228" spans="2:65" s="1" customFormat="1" ht="13.5">
      <c r="B228" s="40"/>
      <c r="C228" s="62"/>
      <c r="D228" s="203" t="s">
        <v>167</v>
      </c>
      <c r="E228" s="62"/>
      <c r="F228" s="204" t="s">
        <v>341</v>
      </c>
      <c r="G228" s="62"/>
      <c r="H228" s="62"/>
      <c r="I228" s="162"/>
      <c r="J228" s="62"/>
      <c r="K228" s="62"/>
      <c r="L228" s="60"/>
      <c r="M228" s="205"/>
      <c r="N228" s="41"/>
      <c r="O228" s="41"/>
      <c r="P228" s="41"/>
      <c r="Q228" s="41"/>
      <c r="R228" s="41"/>
      <c r="S228" s="41"/>
      <c r="T228" s="77"/>
      <c r="AT228" s="23" t="s">
        <v>167</v>
      </c>
      <c r="AU228" s="23" t="s">
        <v>82</v>
      </c>
    </row>
    <row r="229" spans="2:65" s="11" customFormat="1" ht="13.5">
      <c r="B229" s="206"/>
      <c r="C229" s="207"/>
      <c r="D229" s="203" t="s">
        <v>177</v>
      </c>
      <c r="E229" s="208" t="s">
        <v>21</v>
      </c>
      <c r="F229" s="209" t="s">
        <v>343</v>
      </c>
      <c r="G229" s="207"/>
      <c r="H229" s="210">
        <v>456</v>
      </c>
      <c r="I229" s="211"/>
      <c r="J229" s="207"/>
      <c r="K229" s="207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177</v>
      </c>
      <c r="AU229" s="216" t="s">
        <v>82</v>
      </c>
      <c r="AV229" s="11" t="s">
        <v>82</v>
      </c>
      <c r="AW229" s="11" t="s">
        <v>35</v>
      </c>
      <c r="AX229" s="11" t="s">
        <v>72</v>
      </c>
      <c r="AY229" s="216" t="s">
        <v>160</v>
      </c>
    </row>
    <row r="230" spans="2:65" s="12" customFormat="1" ht="13.5">
      <c r="B230" s="217"/>
      <c r="C230" s="218"/>
      <c r="D230" s="203" t="s">
        <v>177</v>
      </c>
      <c r="E230" s="219" t="s">
        <v>21</v>
      </c>
      <c r="F230" s="220" t="s">
        <v>179</v>
      </c>
      <c r="G230" s="218"/>
      <c r="H230" s="221">
        <v>456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177</v>
      </c>
      <c r="AU230" s="227" t="s">
        <v>82</v>
      </c>
      <c r="AV230" s="12" t="s">
        <v>166</v>
      </c>
      <c r="AW230" s="12" t="s">
        <v>35</v>
      </c>
      <c r="AX230" s="12" t="s">
        <v>80</v>
      </c>
      <c r="AY230" s="227" t="s">
        <v>160</v>
      </c>
    </row>
    <row r="231" spans="2:65" s="1" customFormat="1" ht="25.5" customHeight="1">
      <c r="B231" s="40"/>
      <c r="C231" s="191" t="s">
        <v>254</v>
      </c>
      <c r="D231" s="191" t="s">
        <v>162</v>
      </c>
      <c r="E231" s="192" t="s">
        <v>344</v>
      </c>
      <c r="F231" s="193" t="s">
        <v>345</v>
      </c>
      <c r="G231" s="194" t="s">
        <v>186</v>
      </c>
      <c r="H231" s="195">
        <v>543</v>
      </c>
      <c r="I231" s="196"/>
      <c r="J231" s="197">
        <f>ROUND(I231*H231,2)</f>
        <v>0</v>
      </c>
      <c r="K231" s="193" t="s">
        <v>21</v>
      </c>
      <c r="L231" s="60"/>
      <c r="M231" s="198" t="s">
        <v>21</v>
      </c>
      <c r="N231" s="199" t="s">
        <v>43</v>
      </c>
      <c r="O231" s="41"/>
      <c r="P231" s="200">
        <f>O231*H231</f>
        <v>0</v>
      </c>
      <c r="Q231" s="200">
        <v>0</v>
      </c>
      <c r="R231" s="200">
        <f>Q231*H231</f>
        <v>0</v>
      </c>
      <c r="S231" s="200">
        <v>0</v>
      </c>
      <c r="T231" s="201">
        <f>S231*H231</f>
        <v>0</v>
      </c>
      <c r="AR231" s="23" t="s">
        <v>166</v>
      </c>
      <c r="AT231" s="23" t="s">
        <v>162</v>
      </c>
      <c r="AU231" s="23" t="s">
        <v>82</v>
      </c>
      <c r="AY231" s="23" t="s">
        <v>160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23" t="s">
        <v>80</v>
      </c>
      <c r="BK231" s="202">
        <f>ROUND(I231*H231,2)</f>
        <v>0</v>
      </c>
      <c r="BL231" s="23" t="s">
        <v>166</v>
      </c>
      <c r="BM231" s="23" t="s">
        <v>346</v>
      </c>
    </row>
    <row r="232" spans="2:65" s="1" customFormat="1" ht="13.5">
      <c r="B232" s="40"/>
      <c r="C232" s="62"/>
      <c r="D232" s="203" t="s">
        <v>167</v>
      </c>
      <c r="E232" s="62"/>
      <c r="F232" s="204" t="s">
        <v>345</v>
      </c>
      <c r="G232" s="62"/>
      <c r="H232" s="62"/>
      <c r="I232" s="162"/>
      <c r="J232" s="62"/>
      <c r="K232" s="62"/>
      <c r="L232" s="60"/>
      <c r="M232" s="205"/>
      <c r="N232" s="41"/>
      <c r="O232" s="41"/>
      <c r="P232" s="41"/>
      <c r="Q232" s="41"/>
      <c r="R232" s="41"/>
      <c r="S232" s="41"/>
      <c r="T232" s="77"/>
      <c r="AT232" s="23" t="s">
        <v>167</v>
      </c>
      <c r="AU232" s="23" t="s">
        <v>82</v>
      </c>
    </row>
    <row r="233" spans="2:65" s="11" customFormat="1" ht="13.5">
      <c r="B233" s="206"/>
      <c r="C233" s="207"/>
      <c r="D233" s="203" t="s">
        <v>177</v>
      </c>
      <c r="E233" s="208" t="s">
        <v>21</v>
      </c>
      <c r="F233" s="209" t="s">
        <v>347</v>
      </c>
      <c r="G233" s="207"/>
      <c r="H233" s="210">
        <v>543</v>
      </c>
      <c r="I233" s="211"/>
      <c r="J233" s="207"/>
      <c r="K233" s="207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177</v>
      </c>
      <c r="AU233" s="216" t="s">
        <v>82</v>
      </c>
      <c r="AV233" s="11" t="s">
        <v>82</v>
      </c>
      <c r="AW233" s="11" t="s">
        <v>35</v>
      </c>
      <c r="AX233" s="11" t="s">
        <v>72</v>
      </c>
      <c r="AY233" s="216" t="s">
        <v>160</v>
      </c>
    </row>
    <row r="234" spans="2:65" s="12" customFormat="1" ht="13.5">
      <c r="B234" s="217"/>
      <c r="C234" s="218"/>
      <c r="D234" s="203" t="s">
        <v>177</v>
      </c>
      <c r="E234" s="219" t="s">
        <v>21</v>
      </c>
      <c r="F234" s="220" t="s">
        <v>179</v>
      </c>
      <c r="G234" s="218"/>
      <c r="H234" s="221">
        <v>543</v>
      </c>
      <c r="I234" s="222"/>
      <c r="J234" s="218"/>
      <c r="K234" s="218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177</v>
      </c>
      <c r="AU234" s="227" t="s">
        <v>82</v>
      </c>
      <c r="AV234" s="12" t="s">
        <v>166</v>
      </c>
      <c r="AW234" s="12" t="s">
        <v>35</v>
      </c>
      <c r="AX234" s="12" t="s">
        <v>80</v>
      </c>
      <c r="AY234" s="227" t="s">
        <v>160</v>
      </c>
    </row>
    <row r="235" spans="2:65" s="1" customFormat="1" ht="16.5" customHeight="1">
      <c r="B235" s="40"/>
      <c r="C235" s="191" t="s">
        <v>348</v>
      </c>
      <c r="D235" s="191" t="s">
        <v>162</v>
      </c>
      <c r="E235" s="192" t="s">
        <v>349</v>
      </c>
      <c r="F235" s="193" t="s">
        <v>350</v>
      </c>
      <c r="G235" s="194" t="s">
        <v>165</v>
      </c>
      <c r="H235" s="195">
        <v>6937</v>
      </c>
      <c r="I235" s="196"/>
      <c r="J235" s="197">
        <f>ROUND(I235*H235,2)</f>
        <v>0</v>
      </c>
      <c r="K235" s="193" t="s">
        <v>21</v>
      </c>
      <c r="L235" s="60"/>
      <c r="M235" s="198" t="s">
        <v>21</v>
      </c>
      <c r="N235" s="199" t="s">
        <v>43</v>
      </c>
      <c r="O235" s="41"/>
      <c r="P235" s="200">
        <f>O235*H235</f>
        <v>0</v>
      </c>
      <c r="Q235" s="200">
        <v>0</v>
      </c>
      <c r="R235" s="200">
        <f>Q235*H235</f>
        <v>0</v>
      </c>
      <c r="S235" s="200">
        <v>0</v>
      </c>
      <c r="T235" s="201">
        <f>S235*H235</f>
        <v>0</v>
      </c>
      <c r="AR235" s="23" t="s">
        <v>166</v>
      </c>
      <c r="AT235" s="23" t="s">
        <v>162</v>
      </c>
      <c r="AU235" s="23" t="s">
        <v>82</v>
      </c>
      <c r="AY235" s="23" t="s">
        <v>160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23" t="s">
        <v>80</v>
      </c>
      <c r="BK235" s="202">
        <f>ROUND(I235*H235,2)</f>
        <v>0</v>
      </c>
      <c r="BL235" s="23" t="s">
        <v>166</v>
      </c>
      <c r="BM235" s="23" t="s">
        <v>351</v>
      </c>
    </row>
    <row r="236" spans="2:65" s="1" customFormat="1" ht="13.5">
      <c r="B236" s="40"/>
      <c r="C236" s="62"/>
      <c r="D236" s="203" t="s">
        <v>167</v>
      </c>
      <c r="E236" s="62"/>
      <c r="F236" s="204" t="s">
        <v>350</v>
      </c>
      <c r="G236" s="62"/>
      <c r="H236" s="62"/>
      <c r="I236" s="162"/>
      <c r="J236" s="62"/>
      <c r="K236" s="62"/>
      <c r="L236" s="60"/>
      <c r="M236" s="205"/>
      <c r="N236" s="41"/>
      <c r="O236" s="41"/>
      <c r="P236" s="41"/>
      <c r="Q236" s="41"/>
      <c r="R236" s="41"/>
      <c r="S236" s="41"/>
      <c r="T236" s="77"/>
      <c r="AT236" s="23" t="s">
        <v>167</v>
      </c>
      <c r="AU236" s="23" t="s">
        <v>82</v>
      </c>
    </row>
    <row r="237" spans="2:65" s="11" customFormat="1" ht="13.5">
      <c r="B237" s="206"/>
      <c r="C237" s="207"/>
      <c r="D237" s="203" t="s">
        <v>177</v>
      </c>
      <c r="E237" s="208" t="s">
        <v>21</v>
      </c>
      <c r="F237" s="209" t="s">
        <v>260</v>
      </c>
      <c r="G237" s="207"/>
      <c r="H237" s="210">
        <v>6937</v>
      </c>
      <c r="I237" s="211"/>
      <c r="J237" s="207"/>
      <c r="K237" s="207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177</v>
      </c>
      <c r="AU237" s="216" t="s">
        <v>82</v>
      </c>
      <c r="AV237" s="11" t="s">
        <v>82</v>
      </c>
      <c r="AW237" s="11" t="s">
        <v>35</v>
      </c>
      <c r="AX237" s="11" t="s">
        <v>72</v>
      </c>
      <c r="AY237" s="216" t="s">
        <v>160</v>
      </c>
    </row>
    <row r="238" spans="2:65" s="12" customFormat="1" ht="13.5">
      <c r="B238" s="217"/>
      <c r="C238" s="218"/>
      <c r="D238" s="203" t="s">
        <v>177</v>
      </c>
      <c r="E238" s="219" t="s">
        <v>21</v>
      </c>
      <c r="F238" s="220" t="s">
        <v>179</v>
      </c>
      <c r="G238" s="218"/>
      <c r="H238" s="221">
        <v>6937</v>
      </c>
      <c r="I238" s="222"/>
      <c r="J238" s="218"/>
      <c r="K238" s="218"/>
      <c r="L238" s="223"/>
      <c r="M238" s="224"/>
      <c r="N238" s="225"/>
      <c r="O238" s="225"/>
      <c r="P238" s="225"/>
      <c r="Q238" s="225"/>
      <c r="R238" s="225"/>
      <c r="S238" s="225"/>
      <c r="T238" s="226"/>
      <c r="AT238" s="227" t="s">
        <v>177</v>
      </c>
      <c r="AU238" s="227" t="s">
        <v>82</v>
      </c>
      <c r="AV238" s="12" t="s">
        <v>166</v>
      </c>
      <c r="AW238" s="12" t="s">
        <v>35</v>
      </c>
      <c r="AX238" s="12" t="s">
        <v>80</v>
      </c>
      <c r="AY238" s="227" t="s">
        <v>160</v>
      </c>
    </row>
    <row r="239" spans="2:65" s="1" customFormat="1" ht="16.5" customHeight="1">
      <c r="B239" s="40"/>
      <c r="C239" s="191" t="s">
        <v>259</v>
      </c>
      <c r="D239" s="191" t="s">
        <v>162</v>
      </c>
      <c r="E239" s="192" t="s">
        <v>352</v>
      </c>
      <c r="F239" s="193" t="s">
        <v>353</v>
      </c>
      <c r="G239" s="194" t="s">
        <v>165</v>
      </c>
      <c r="H239" s="195">
        <v>1597.5</v>
      </c>
      <c r="I239" s="196"/>
      <c r="J239" s="197">
        <f>ROUND(I239*H239,2)</f>
        <v>0</v>
      </c>
      <c r="K239" s="193" t="s">
        <v>21</v>
      </c>
      <c r="L239" s="60"/>
      <c r="M239" s="198" t="s">
        <v>21</v>
      </c>
      <c r="N239" s="199" t="s">
        <v>43</v>
      </c>
      <c r="O239" s="41"/>
      <c r="P239" s="200">
        <f>O239*H239</f>
        <v>0</v>
      </c>
      <c r="Q239" s="200">
        <v>0</v>
      </c>
      <c r="R239" s="200">
        <f>Q239*H239</f>
        <v>0</v>
      </c>
      <c r="S239" s="200">
        <v>0</v>
      </c>
      <c r="T239" s="201">
        <f>S239*H239</f>
        <v>0</v>
      </c>
      <c r="AR239" s="23" t="s">
        <v>166</v>
      </c>
      <c r="AT239" s="23" t="s">
        <v>162</v>
      </c>
      <c r="AU239" s="23" t="s">
        <v>82</v>
      </c>
      <c r="AY239" s="23" t="s">
        <v>160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23" t="s">
        <v>80</v>
      </c>
      <c r="BK239" s="202">
        <f>ROUND(I239*H239,2)</f>
        <v>0</v>
      </c>
      <c r="BL239" s="23" t="s">
        <v>166</v>
      </c>
      <c r="BM239" s="23" t="s">
        <v>354</v>
      </c>
    </row>
    <row r="240" spans="2:65" s="1" customFormat="1" ht="13.5">
      <c r="B240" s="40"/>
      <c r="C240" s="62"/>
      <c r="D240" s="203" t="s">
        <v>167</v>
      </c>
      <c r="E240" s="62"/>
      <c r="F240" s="204" t="s">
        <v>353</v>
      </c>
      <c r="G240" s="62"/>
      <c r="H240" s="62"/>
      <c r="I240" s="162"/>
      <c r="J240" s="62"/>
      <c r="K240" s="62"/>
      <c r="L240" s="60"/>
      <c r="M240" s="205"/>
      <c r="N240" s="41"/>
      <c r="O240" s="41"/>
      <c r="P240" s="41"/>
      <c r="Q240" s="41"/>
      <c r="R240" s="41"/>
      <c r="S240" s="41"/>
      <c r="T240" s="77"/>
      <c r="AT240" s="23" t="s">
        <v>167</v>
      </c>
      <c r="AU240" s="23" t="s">
        <v>82</v>
      </c>
    </row>
    <row r="241" spans="2:65" s="11" customFormat="1" ht="13.5">
      <c r="B241" s="206"/>
      <c r="C241" s="207"/>
      <c r="D241" s="203" t="s">
        <v>177</v>
      </c>
      <c r="E241" s="208" t="s">
        <v>21</v>
      </c>
      <c r="F241" s="209" t="s">
        <v>251</v>
      </c>
      <c r="G241" s="207"/>
      <c r="H241" s="210">
        <v>1597.5</v>
      </c>
      <c r="I241" s="211"/>
      <c r="J241" s="207"/>
      <c r="K241" s="207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177</v>
      </c>
      <c r="AU241" s="216" t="s">
        <v>82</v>
      </c>
      <c r="AV241" s="11" t="s">
        <v>82</v>
      </c>
      <c r="AW241" s="11" t="s">
        <v>35</v>
      </c>
      <c r="AX241" s="11" t="s">
        <v>72</v>
      </c>
      <c r="AY241" s="216" t="s">
        <v>160</v>
      </c>
    </row>
    <row r="242" spans="2:65" s="12" customFormat="1" ht="13.5">
      <c r="B242" s="217"/>
      <c r="C242" s="218"/>
      <c r="D242" s="203" t="s">
        <v>177</v>
      </c>
      <c r="E242" s="219" t="s">
        <v>21</v>
      </c>
      <c r="F242" s="220" t="s">
        <v>179</v>
      </c>
      <c r="G242" s="218"/>
      <c r="H242" s="221">
        <v>1597.5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177</v>
      </c>
      <c r="AU242" s="227" t="s">
        <v>82</v>
      </c>
      <c r="AV242" s="12" t="s">
        <v>166</v>
      </c>
      <c r="AW242" s="12" t="s">
        <v>35</v>
      </c>
      <c r="AX242" s="12" t="s">
        <v>80</v>
      </c>
      <c r="AY242" s="227" t="s">
        <v>160</v>
      </c>
    </row>
    <row r="243" spans="2:65" s="10" customFormat="1" ht="29.85" customHeight="1">
      <c r="B243" s="175"/>
      <c r="C243" s="176"/>
      <c r="D243" s="177" t="s">
        <v>71</v>
      </c>
      <c r="E243" s="189" t="s">
        <v>355</v>
      </c>
      <c r="F243" s="189" t="s">
        <v>356</v>
      </c>
      <c r="G243" s="176"/>
      <c r="H243" s="176"/>
      <c r="I243" s="179"/>
      <c r="J243" s="190">
        <f>BK243</f>
        <v>0</v>
      </c>
      <c r="K243" s="176"/>
      <c r="L243" s="181"/>
      <c r="M243" s="182"/>
      <c r="N243" s="183"/>
      <c r="O243" s="183"/>
      <c r="P243" s="184">
        <f>SUM(P244:P249)</f>
        <v>0</v>
      </c>
      <c r="Q243" s="183"/>
      <c r="R243" s="184">
        <f>SUM(R244:R249)</f>
        <v>0</v>
      </c>
      <c r="S243" s="183"/>
      <c r="T243" s="185">
        <f>SUM(T244:T249)</f>
        <v>0</v>
      </c>
      <c r="AR243" s="186" t="s">
        <v>80</v>
      </c>
      <c r="AT243" s="187" t="s">
        <v>71</v>
      </c>
      <c r="AU243" s="187" t="s">
        <v>80</v>
      </c>
      <c r="AY243" s="186" t="s">
        <v>160</v>
      </c>
      <c r="BK243" s="188">
        <f>SUM(BK244:BK249)</f>
        <v>0</v>
      </c>
    </row>
    <row r="244" spans="2:65" s="1" customFormat="1" ht="16.5" customHeight="1">
      <c r="B244" s="40"/>
      <c r="C244" s="191" t="s">
        <v>357</v>
      </c>
      <c r="D244" s="191" t="s">
        <v>162</v>
      </c>
      <c r="E244" s="192" t="s">
        <v>358</v>
      </c>
      <c r="F244" s="193" t="s">
        <v>359</v>
      </c>
      <c r="G244" s="194" t="s">
        <v>235</v>
      </c>
      <c r="H244" s="195">
        <v>3165.5880000000002</v>
      </c>
      <c r="I244" s="196"/>
      <c r="J244" s="197">
        <f>ROUND(I244*H244,2)</f>
        <v>0</v>
      </c>
      <c r="K244" s="193" t="s">
        <v>21</v>
      </c>
      <c r="L244" s="60"/>
      <c r="M244" s="198" t="s">
        <v>21</v>
      </c>
      <c r="N244" s="199" t="s">
        <v>43</v>
      </c>
      <c r="O244" s="41"/>
      <c r="P244" s="200">
        <f>O244*H244</f>
        <v>0</v>
      </c>
      <c r="Q244" s="200">
        <v>0</v>
      </c>
      <c r="R244" s="200">
        <f>Q244*H244</f>
        <v>0</v>
      </c>
      <c r="S244" s="200">
        <v>0</v>
      </c>
      <c r="T244" s="201">
        <f>S244*H244</f>
        <v>0</v>
      </c>
      <c r="AR244" s="23" t="s">
        <v>166</v>
      </c>
      <c r="AT244" s="23" t="s">
        <v>162</v>
      </c>
      <c r="AU244" s="23" t="s">
        <v>82</v>
      </c>
      <c r="AY244" s="23" t="s">
        <v>160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23" t="s">
        <v>80</v>
      </c>
      <c r="BK244" s="202">
        <f>ROUND(I244*H244,2)</f>
        <v>0</v>
      </c>
      <c r="BL244" s="23" t="s">
        <v>166</v>
      </c>
      <c r="BM244" s="23" t="s">
        <v>360</v>
      </c>
    </row>
    <row r="245" spans="2:65" s="1" customFormat="1" ht="13.5">
      <c r="B245" s="40"/>
      <c r="C245" s="62"/>
      <c r="D245" s="203" t="s">
        <v>167</v>
      </c>
      <c r="E245" s="62"/>
      <c r="F245" s="204" t="s">
        <v>359</v>
      </c>
      <c r="G245" s="62"/>
      <c r="H245" s="62"/>
      <c r="I245" s="162"/>
      <c r="J245" s="62"/>
      <c r="K245" s="62"/>
      <c r="L245" s="60"/>
      <c r="M245" s="205"/>
      <c r="N245" s="41"/>
      <c r="O245" s="41"/>
      <c r="P245" s="41"/>
      <c r="Q245" s="41"/>
      <c r="R245" s="41"/>
      <c r="S245" s="41"/>
      <c r="T245" s="77"/>
      <c r="AT245" s="23" t="s">
        <v>167</v>
      </c>
      <c r="AU245" s="23" t="s">
        <v>82</v>
      </c>
    </row>
    <row r="246" spans="2:65" s="1" customFormat="1" ht="16.5" customHeight="1">
      <c r="B246" s="40"/>
      <c r="C246" s="191" t="s">
        <v>263</v>
      </c>
      <c r="D246" s="191" t="s">
        <v>162</v>
      </c>
      <c r="E246" s="192" t="s">
        <v>361</v>
      </c>
      <c r="F246" s="193" t="s">
        <v>362</v>
      </c>
      <c r="G246" s="194" t="s">
        <v>235</v>
      </c>
      <c r="H246" s="195">
        <v>3165.5880000000002</v>
      </c>
      <c r="I246" s="196"/>
      <c r="J246" s="197">
        <f>ROUND(I246*H246,2)</f>
        <v>0</v>
      </c>
      <c r="K246" s="193" t="s">
        <v>21</v>
      </c>
      <c r="L246" s="60"/>
      <c r="M246" s="198" t="s">
        <v>21</v>
      </c>
      <c r="N246" s="199" t="s">
        <v>43</v>
      </c>
      <c r="O246" s="41"/>
      <c r="P246" s="200">
        <f>O246*H246</f>
        <v>0</v>
      </c>
      <c r="Q246" s="200">
        <v>0</v>
      </c>
      <c r="R246" s="200">
        <f>Q246*H246</f>
        <v>0</v>
      </c>
      <c r="S246" s="200">
        <v>0</v>
      </c>
      <c r="T246" s="201">
        <f>S246*H246</f>
        <v>0</v>
      </c>
      <c r="AR246" s="23" t="s">
        <v>166</v>
      </c>
      <c r="AT246" s="23" t="s">
        <v>162</v>
      </c>
      <c r="AU246" s="23" t="s">
        <v>82</v>
      </c>
      <c r="AY246" s="23" t="s">
        <v>160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23" t="s">
        <v>80</v>
      </c>
      <c r="BK246" s="202">
        <f>ROUND(I246*H246,2)</f>
        <v>0</v>
      </c>
      <c r="BL246" s="23" t="s">
        <v>166</v>
      </c>
      <c r="BM246" s="23" t="s">
        <v>363</v>
      </c>
    </row>
    <row r="247" spans="2:65" s="1" customFormat="1" ht="13.5">
      <c r="B247" s="40"/>
      <c r="C247" s="62"/>
      <c r="D247" s="203" t="s">
        <v>167</v>
      </c>
      <c r="E247" s="62"/>
      <c r="F247" s="204" t="s">
        <v>362</v>
      </c>
      <c r="G247" s="62"/>
      <c r="H247" s="62"/>
      <c r="I247" s="162"/>
      <c r="J247" s="62"/>
      <c r="K247" s="62"/>
      <c r="L247" s="60"/>
      <c r="M247" s="205"/>
      <c r="N247" s="41"/>
      <c r="O247" s="41"/>
      <c r="P247" s="41"/>
      <c r="Q247" s="41"/>
      <c r="R247" s="41"/>
      <c r="S247" s="41"/>
      <c r="T247" s="77"/>
      <c r="AT247" s="23" t="s">
        <v>167</v>
      </c>
      <c r="AU247" s="23" t="s">
        <v>82</v>
      </c>
    </row>
    <row r="248" spans="2:65" s="1" customFormat="1" ht="25.5" customHeight="1">
      <c r="B248" s="40"/>
      <c r="C248" s="191" t="s">
        <v>364</v>
      </c>
      <c r="D248" s="191" t="s">
        <v>162</v>
      </c>
      <c r="E248" s="192" t="s">
        <v>365</v>
      </c>
      <c r="F248" s="193" t="s">
        <v>366</v>
      </c>
      <c r="G248" s="194" t="s">
        <v>235</v>
      </c>
      <c r="H248" s="195">
        <v>3165.5880000000002</v>
      </c>
      <c r="I248" s="196"/>
      <c r="J248" s="197">
        <f>ROUND(I248*H248,2)</f>
        <v>0</v>
      </c>
      <c r="K248" s="193" t="s">
        <v>21</v>
      </c>
      <c r="L248" s="60"/>
      <c r="M248" s="198" t="s">
        <v>21</v>
      </c>
      <c r="N248" s="199" t="s">
        <v>43</v>
      </c>
      <c r="O248" s="41"/>
      <c r="P248" s="200">
        <f>O248*H248</f>
        <v>0</v>
      </c>
      <c r="Q248" s="200">
        <v>0</v>
      </c>
      <c r="R248" s="200">
        <f>Q248*H248</f>
        <v>0</v>
      </c>
      <c r="S248" s="200">
        <v>0</v>
      </c>
      <c r="T248" s="201">
        <f>S248*H248</f>
        <v>0</v>
      </c>
      <c r="AR248" s="23" t="s">
        <v>166</v>
      </c>
      <c r="AT248" s="23" t="s">
        <v>162</v>
      </c>
      <c r="AU248" s="23" t="s">
        <v>82</v>
      </c>
      <c r="AY248" s="23" t="s">
        <v>160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23" t="s">
        <v>80</v>
      </c>
      <c r="BK248" s="202">
        <f>ROUND(I248*H248,2)</f>
        <v>0</v>
      </c>
      <c r="BL248" s="23" t="s">
        <v>166</v>
      </c>
      <c r="BM248" s="23" t="s">
        <v>367</v>
      </c>
    </row>
    <row r="249" spans="2:65" s="1" customFormat="1" ht="13.5">
      <c r="B249" s="40"/>
      <c r="C249" s="62"/>
      <c r="D249" s="203" t="s">
        <v>167</v>
      </c>
      <c r="E249" s="62"/>
      <c r="F249" s="204" t="s">
        <v>366</v>
      </c>
      <c r="G249" s="62"/>
      <c r="H249" s="62"/>
      <c r="I249" s="162"/>
      <c r="J249" s="62"/>
      <c r="K249" s="62"/>
      <c r="L249" s="60"/>
      <c r="M249" s="205"/>
      <c r="N249" s="41"/>
      <c r="O249" s="41"/>
      <c r="P249" s="41"/>
      <c r="Q249" s="41"/>
      <c r="R249" s="41"/>
      <c r="S249" s="41"/>
      <c r="T249" s="77"/>
      <c r="AT249" s="23" t="s">
        <v>167</v>
      </c>
      <c r="AU249" s="23" t="s">
        <v>82</v>
      </c>
    </row>
    <row r="250" spans="2:65" s="10" customFormat="1" ht="29.85" customHeight="1">
      <c r="B250" s="175"/>
      <c r="C250" s="176"/>
      <c r="D250" s="177" t="s">
        <v>71</v>
      </c>
      <c r="E250" s="189" t="s">
        <v>368</v>
      </c>
      <c r="F250" s="189" t="s">
        <v>369</v>
      </c>
      <c r="G250" s="176"/>
      <c r="H250" s="176"/>
      <c r="I250" s="179"/>
      <c r="J250" s="190">
        <f>BK250</f>
        <v>0</v>
      </c>
      <c r="K250" s="176"/>
      <c r="L250" s="181"/>
      <c r="M250" s="182"/>
      <c r="N250" s="183"/>
      <c r="O250" s="183"/>
      <c r="P250" s="184">
        <f>SUM(P251:P252)</f>
        <v>0</v>
      </c>
      <c r="Q250" s="183"/>
      <c r="R250" s="184">
        <f>SUM(R251:R252)</f>
        <v>0</v>
      </c>
      <c r="S250" s="183"/>
      <c r="T250" s="185">
        <f>SUM(T251:T252)</f>
        <v>0</v>
      </c>
      <c r="AR250" s="186" t="s">
        <v>80</v>
      </c>
      <c r="AT250" s="187" t="s">
        <v>71</v>
      </c>
      <c r="AU250" s="187" t="s">
        <v>80</v>
      </c>
      <c r="AY250" s="186" t="s">
        <v>160</v>
      </c>
      <c r="BK250" s="188">
        <f>SUM(BK251:BK252)</f>
        <v>0</v>
      </c>
    </row>
    <row r="251" spans="2:65" s="1" customFormat="1" ht="25.5" customHeight="1">
      <c r="B251" s="40"/>
      <c r="C251" s="191" t="s">
        <v>268</v>
      </c>
      <c r="D251" s="191" t="s">
        <v>162</v>
      </c>
      <c r="E251" s="192" t="s">
        <v>370</v>
      </c>
      <c r="F251" s="193" t="s">
        <v>371</v>
      </c>
      <c r="G251" s="194" t="s">
        <v>235</v>
      </c>
      <c r="H251" s="195">
        <v>465.54399999999998</v>
      </c>
      <c r="I251" s="196"/>
      <c r="J251" s="197">
        <f>ROUND(I251*H251,2)</f>
        <v>0</v>
      </c>
      <c r="K251" s="193" t="s">
        <v>21</v>
      </c>
      <c r="L251" s="60"/>
      <c r="M251" s="198" t="s">
        <v>21</v>
      </c>
      <c r="N251" s="199" t="s">
        <v>43</v>
      </c>
      <c r="O251" s="41"/>
      <c r="P251" s="200">
        <f>O251*H251</f>
        <v>0</v>
      </c>
      <c r="Q251" s="200">
        <v>0</v>
      </c>
      <c r="R251" s="200">
        <f>Q251*H251</f>
        <v>0</v>
      </c>
      <c r="S251" s="200">
        <v>0</v>
      </c>
      <c r="T251" s="201">
        <f>S251*H251</f>
        <v>0</v>
      </c>
      <c r="AR251" s="23" t="s">
        <v>166</v>
      </c>
      <c r="AT251" s="23" t="s">
        <v>162</v>
      </c>
      <c r="AU251" s="23" t="s">
        <v>82</v>
      </c>
      <c r="AY251" s="23" t="s">
        <v>160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23" t="s">
        <v>80</v>
      </c>
      <c r="BK251" s="202">
        <f>ROUND(I251*H251,2)</f>
        <v>0</v>
      </c>
      <c r="BL251" s="23" t="s">
        <v>166</v>
      </c>
      <c r="BM251" s="23" t="s">
        <v>372</v>
      </c>
    </row>
    <row r="252" spans="2:65" s="1" customFormat="1" ht="13.5">
      <c r="B252" s="40"/>
      <c r="C252" s="62"/>
      <c r="D252" s="203" t="s">
        <v>167</v>
      </c>
      <c r="E252" s="62"/>
      <c r="F252" s="204" t="s">
        <v>371</v>
      </c>
      <c r="G252" s="62"/>
      <c r="H252" s="62"/>
      <c r="I252" s="162"/>
      <c r="J252" s="62"/>
      <c r="K252" s="62"/>
      <c r="L252" s="60"/>
      <c r="M252" s="205"/>
      <c r="N252" s="41"/>
      <c r="O252" s="41"/>
      <c r="P252" s="41"/>
      <c r="Q252" s="41"/>
      <c r="R252" s="41"/>
      <c r="S252" s="41"/>
      <c r="T252" s="77"/>
      <c r="AT252" s="23" t="s">
        <v>167</v>
      </c>
      <c r="AU252" s="23" t="s">
        <v>82</v>
      </c>
    </row>
    <row r="253" spans="2:65" s="10" customFormat="1" ht="37.35" customHeight="1">
      <c r="B253" s="175"/>
      <c r="C253" s="176"/>
      <c r="D253" s="177" t="s">
        <v>71</v>
      </c>
      <c r="E253" s="178" t="s">
        <v>373</v>
      </c>
      <c r="F253" s="178" t="s">
        <v>374</v>
      </c>
      <c r="G253" s="176"/>
      <c r="H253" s="176"/>
      <c r="I253" s="179"/>
      <c r="J253" s="180">
        <f>BK253</f>
        <v>0</v>
      </c>
      <c r="K253" s="176"/>
      <c r="L253" s="181"/>
      <c r="M253" s="182"/>
      <c r="N253" s="183"/>
      <c r="O253" s="183"/>
      <c r="P253" s="184">
        <f>P254</f>
        <v>0</v>
      </c>
      <c r="Q253" s="183"/>
      <c r="R253" s="184">
        <f>R254</f>
        <v>0</v>
      </c>
      <c r="S253" s="183"/>
      <c r="T253" s="185">
        <f>T254</f>
        <v>0</v>
      </c>
      <c r="AR253" s="186" t="s">
        <v>180</v>
      </c>
      <c r="AT253" s="187" t="s">
        <v>71</v>
      </c>
      <c r="AU253" s="187" t="s">
        <v>72</v>
      </c>
      <c r="AY253" s="186" t="s">
        <v>160</v>
      </c>
      <c r="BK253" s="188">
        <f>BK254</f>
        <v>0</v>
      </c>
    </row>
    <row r="254" spans="2:65" s="10" customFormat="1" ht="19.899999999999999" customHeight="1">
      <c r="B254" s="175"/>
      <c r="C254" s="176"/>
      <c r="D254" s="177" t="s">
        <v>71</v>
      </c>
      <c r="E254" s="189" t="s">
        <v>375</v>
      </c>
      <c r="F254" s="189" t="s">
        <v>376</v>
      </c>
      <c r="G254" s="176"/>
      <c r="H254" s="176"/>
      <c r="I254" s="179"/>
      <c r="J254" s="190">
        <f>BK254</f>
        <v>0</v>
      </c>
      <c r="K254" s="176"/>
      <c r="L254" s="181"/>
      <c r="M254" s="182"/>
      <c r="N254" s="183"/>
      <c r="O254" s="183"/>
      <c r="P254" s="184">
        <f>SUM(P255:P258)</f>
        <v>0</v>
      </c>
      <c r="Q254" s="183"/>
      <c r="R254" s="184">
        <f>SUM(R255:R258)</f>
        <v>0</v>
      </c>
      <c r="S254" s="183"/>
      <c r="T254" s="185">
        <f>SUM(T255:T258)</f>
        <v>0</v>
      </c>
      <c r="AR254" s="186" t="s">
        <v>180</v>
      </c>
      <c r="AT254" s="187" t="s">
        <v>71</v>
      </c>
      <c r="AU254" s="187" t="s">
        <v>80</v>
      </c>
      <c r="AY254" s="186" t="s">
        <v>160</v>
      </c>
      <c r="BK254" s="188">
        <f>SUM(BK255:BK258)</f>
        <v>0</v>
      </c>
    </row>
    <row r="255" spans="2:65" s="1" customFormat="1" ht="16.5" customHeight="1">
      <c r="B255" s="40"/>
      <c r="C255" s="191" t="s">
        <v>377</v>
      </c>
      <c r="D255" s="191" t="s">
        <v>162</v>
      </c>
      <c r="E255" s="192" t="s">
        <v>378</v>
      </c>
      <c r="F255" s="193" t="s">
        <v>379</v>
      </c>
      <c r="G255" s="194" t="s">
        <v>235</v>
      </c>
      <c r="H255" s="195">
        <v>1494</v>
      </c>
      <c r="I255" s="196"/>
      <c r="J255" s="197">
        <f>ROUND(I255*H255,2)</f>
        <v>0</v>
      </c>
      <c r="K255" s="193" t="s">
        <v>21</v>
      </c>
      <c r="L255" s="60"/>
      <c r="M255" s="198" t="s">
        <v>21</v>
      </c>
      <c r="N255" s="199" t="s">
        <v>43</v>
      </c>
      <c r="O255" s="41"/>
      <c r="P255" s="200">
        <f>O255*H255</f>
        <v>0</v>
      </c>
      <c r="Q255" s="200">
        <v>0</v>
      </c>
      <c r="R255" s="200">
        <f>Q255*H255</f>
        <v>0</v>
      </c>
      <c r="S255" s="200">
        <v>0</v>
      </c>
      <c r="T255" s="201">
        <f>S255*H255</f>
        <v>0</v>
      </c>
      <c r="AR255" s="23" t="s">
        <v>166</v>
      </c>
      <c r="AT255" s="23" t="s">
        <v>162</v>
      </c>
      <c r="AU255" s="23" t="s">
        <v>82</v>
      </c>
      <c r="AY255" s="23" t="s">
        <v>160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23" t="s">
        <v>80</v>
      </c>
      <c r="BK255" s="202">
        <f>ROUND(I255*H255,2)</f>
        <v>0</v>
      </c>
      <c r="BL255" s="23" t="s">
        <v>166</v>
      </c>
      <c r="BM255" s="23" t="s">
        <v>380</v>
      </c>
    </row>
    <row r="256" spans="2:65" s="1" customFormat="1" ht="13.5">
      <c r="B256" s="40"/>
      <c r="C256" s="62"/>
      <c r="D256" s="203" t="s">
        <v>167</v>
      </c>
      <c r="E256" s="62"/>
      <c r="F256" s="204" t="s">
        <v>379</v>
      </c>
      <c r="G256" s="62"/>
      <c r="H256" s="62"/>
      <c r="I256" s="162"/>
      <c r="J256" s="62"/>
      <c r="K256" s="62"/>
      <c r="L256" s="60"/>
      <c r="M256" s="205"/>
      <c r="N256" s="41"/>
      <c r="O256" s="41"/>
      <c r="P256" s="41"/>
      <c r="Q256" s="41"/>
      <c r="R256" s="41"/>
      <c r="S256" s="41"/>
      <c r="T256" s="77"/>
      <c r="AT256" s="23" t="s">
        <v>167</v>
      </c>
      <c r="AU256" s="23" t="s">
        <v>82</v>
      </c>
    </row>
    <row r="257" spans="2:51" s="11" customFormat="1" ht="13.5">
      <c r="B257" s="206"/>
      <c r="C257" s="207"/>
      <c r="D257" s="203" t="s">
        <v>177</v>
      </c>
      <c r="E257" s="208" t="s">
        <v>21</v>
      </c>
      <c r="F257" s="209" t="s">
        <v>381</v>
      </c>
      <c r="G257" s="207"/>
      <c r="H257" s="210">
        <v>1494</v>
      </c>
      <c r="I257" s="211"/>
      <c r="J257" s="207"/>
      <c r="K257" s="207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177</v>
      </c>
      <c r="AU257" s="216" t="s">
        <v>82</v>
      </c>
      <c r="AV257" s="11" t="s">
        <v>82</v>
      </c>
      <c r="AW257" s="11" t="s">
        <v>35</v>
      </c>
      <c r="AX257" s="11" t="s">
        <v>72</v>
      </c>
      <c r="AY257" s="216" t="s">
        <v>160</v>
      </c>
    </row>
    <row r="258" spans="2:51" s="12" customFormat="1" ht="13.5">
      <c r="B258" s="217"/>
      <c r="C258" s="218"/>
      <c r="D258" s="203" t="s">
        <v>177</v>
      </c>
      <c r="E258" s="219" t="s">
        <v>21</v>
      </c>
      <c r="F258" s="220" t="s">
        <v>179</v>
      </c>
      <c r="G258" s="218"/>
      <c r="H258" s="221">
        <v>1494</v>
      </c>
      <c r="I258" s="222"/>
      <c r="J258" s="218"/>
      <c r="K258" s="218"/>
      <c r="L258" s="223"/>
      <c r="M258" s="238"/>
      <c r="N258" s="239"/>
      <c r="O258" s="239"/>
      <c r="P258" s="239"/>
      <c r="Q258" s="239"/>
      <c r="R258" s="239"/>
      <c r="S258" s="239"/>
      <c r="T258" s="240"/>
      <c r="AT258" s="227" t="s">
        <v>177</v>
      </c>
      <c r="AU258" s="227" t="s">
        <v>82</v>
      </c>
      <c r="AV258" s="12" t="s">
        <v>166</v>
      </c>
      <c r="AW258" s="12" t="s">
        <v>35</v>
      </c>
      <c r="AX258" s="12" t="s">
        <v>80</v>
      </c>
      <c r="AY258" s="227" t="s">
        <v>160</v>
      </c>
    </row>
    <row r="259" spans="2:51" s="1" customFormat="1" ht="6.95" customHeight="1">
      <c r="B259" s="55"/>
      <c r="C259" s="56"/>
      <c r="D259" s="56"/>
      <c r="E259" s="56"/>
      <c r="F259" s="56"/>
      <c r="G259" s="56"/>
      <c r="H259" s="56"/>
      <c r="I259" s="138"/>
      <c r="J259" s="56"/>
      <c r="K259" s="56"/>
      <c r="L259" s="60"/>
    </row>
  </sheetData>
  <sheetProtection algorithmName="SHA-512" hashValue="j67ifqr7Ab+MrqXgDYDYqZz1waiOQxV2Nv3pbaAaW9dx1MmI5g589OxCBtoV/J6RPeZKzAa+M5d7SCiIV+82oQ==" saltValue="QnadHWcUg7ZDPKtPIAVBqAjGECIiwMCjqZAG1sQzng9z8VkzFLv6LIM2oj5E7/F4Rgqkv+JNDByvr2A1sSBbXg==" spinCount="100000" sheet="1" objects="1" scenarios="1" formatColumns="0" formatRows="0" autoFilter="0"/>
  <autoFilter ref="C84:K258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1" t="s">
        <v>123</v>
      </c>
      <c r="H1" s="381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3" t="s">
        <v>85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3" t="str">
        <f>'Rekapitulace stavby'!K6</f>
        <v>Zhotovení projektové dokumentace na akci II/280 Březno, rekonstrukce</v>
      </c>
      <c r="F7" s="374"/>
      <c r="G7" s="374"/>
      <c r="H7" s="374"/>
      <c r="I7" s="116"/>
      <c r="J7" s="28"/>
      <c r="K7" s="30"/>
    </row>
    <row r="8" spans="1:70" s="1" customFormat="1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5" t="s">
        <v>382</v>
      </c>
      <c r="F9" s="376"/>
      <c r="G9" s="376"/>
      <c r="H9" s="376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29</v>
      </c>
      <c r="G12" s="41"/>
      <c r="H12" s="41"/>
      <c r="I12" s="118" t="s">
        <v>25</v>
      </c>
      <c r="J12" s="119" t="str">
        <f>'Rekapitulace stavby'!AN8</f>
        <v>4. 9. 2017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>AVS Projekt s.r.o.</v>
      </c>
      <c r="F21" s="41"/>
      <c r="G21" s="41"/>
      <c r="H21" s="41"/>
      <c r="I21" s="118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2" t="s">
        <v>21</v>
      </c>
      <c r="F24" s="342"/>
      <c r="G24" s="342"/>
      <c r="H24" s="342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ROUND(J84,2)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ROUND(SUM(BE84:BE154), 2)</f>
        <v>0</v>
      </c>
      <c r="G30" s="41"/>
      <c r="H30" s="41"/>
      <c r="I30" s="130">
        <v>0.21</v>
      </c>
      <c r="J30" s="129">
        <f>ROUND(ROUND((SUM(BE84:BE154)),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ROUND(SUM(BF84:BF154), 2)</f>
        <v>0</v>
      </c>
      <c r="G31" s="41"/>
      <c r="H31" s="41"/>
      <c r="I31" s="130">
        <v>0.15</v>
      </c>
      <c r="J31" s="129">
        <f>ROUND(ROUND((SUM(BF84:BF154)),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ROUND(SUM(BG84:BG154),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ROUND(SUM(BH84:BH154),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ROUND(SUM(BI84:BI154),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3" t="str">
        <f>E7</f>
        <v>Zhotovení projektové dokumentace na akci II/280 Březno, rekonstrukce</v>
      </c>
      <c r="F45" s="374"/>
      <c r="G45" s="374"/>
      <c r="H45" s="37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5" t="str">
        <f>E9</f>
        <v>101_2 - Komunikace (neuznatelné)</v>
      </c>
      <c r="F47" s="376"/>
      <c r="G47" s="376"/>
      <c r="H47" s="37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4. 9. 2017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2" t="str">
        <f>E21</f>
        <v>AVS Projekt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7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J84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135</v>
      </c>
      <c r="E57" s="151"/>
      <c r="F57" s="151"/>
      <c r="G57" s="151"/>
      <c r="H57" s="151"/>
      <c r="I57" s="152"/>
      <c r="J57" s="153">
        <f>J85</f>
        <v>0</v>
      </c>
      <c r="K57" s="154"/>
    </row>
    <row r="58" spans="2:47" s="8" customFormat="1" ht="19.899999999999999" customHeight="1">
      <c r="B58" s="155"/>
      <c r="C58" s="156"/>
      <c r="D58" s="157" t="s">
        <v>136</v>
      </c>
      <c r="E58" s="158"/>
      <c r="F58" s="158"/>
      <c r="G58" s="158"/>
      <c r="H58" s="158"/>
      <c r="I58" s="159"/>
      <c r="J58" s="160">
        <f>J86</f>
        <v>0</v>
      </c>
      <c r="K58" s="161"/>
    </row>
    <row r="59" spans="2:47" s="8" customFormat="1" ht="19.899999999999999" customHeight="1">
      <c r="B59" s="155"/>
      <c r="C59" s="156"/>
      <c r="D59" s="157" t="s">
        <v>137</v>
      </c>
      <c r="E59" s="158"/>
      <c r="F59" s="158"/>
      <c r="G59" s="158"/>
      <c r="H59" s="158"/>
      <c r="I59" s="159"/>
      <c r="J59" s="160">
        <f>J91</f>
        <v>0</v>
      </c>
      <c r="K59" s="161"/>
    </row>
    <row r="60" spans="2:47" s="8" customFormat="1" ht="19.899999999999999" customHeight="1">
      <c r="B60" s="155"/>
      <c r="C60" s="156"/>
      <c r="D60" s="157" t="s">
        <v>139</v>
      </c>
      <c r="E60" s="158"/>
      <c r="F60" s="158"/>
      <c r="G60" s="158"/>
      <c r="H60" s="158"/>
      <c r="I60" s="159"/>
      <c r="J60" s="160">
        <f>J108</f>
        <v>0</v>
      </c>
      <c r="K60" s="161"/>
    </row>
    <row r="61" spans="2:47" s="8" customFormat="1" ht="19.899999999999999" customHeight="1">
      <c r="B61" s="155"/>
      <c r="C61" s="156"/>
      <c r="D61" s="157" t="s">
        <v>140</v>
      </c>
      <c r="E61" s="158"/>
      <c r="F61" s="158"/>
      <c r="G61" s="158"/>
      <c r="H61" s="158"/>
      <c r="I61" s="159"/>
      <c r="J61" s="160">
        <f>J139</f>
        <v>0</v>
      </c>
      <c r="K61" s="161"/>
    </row>
    <row r="62" spans="2:47" s="8" customFormat="1" ht="19.899999999999999" customHeight="1">
      <c r="B62" s="155"/>
      <c r="C62" s="156"/>
      <c r="D62" s="157" t="s">
        <v>141</v>
      </c>
      <c r="E62" s="158"/>
      <c r="F62" s="158"/>
      <c r="G62" s="158"/>
      <c r="H62" s="158"/>
      <c r="I62" s="159"/>
      <c r="J62" s="160">
        <f>J146</f>
        <v>0</v>
      </c>
      <c r="K62" s="161"/>
    </row>
    <row r="63" spans="2:47" s="7" customFormat="1" ht="24.95" customHeight="1">
      <c r="B63" s="148"/>
      <c r="C63" s="149"/>
      <c r="D63" s="150" t="s">
        <v>142</v>
      </c>
      <c r="E63" s="151"/>
      <c r="F63" s="151"/>
      <c r="G63" s="151"/>
      <c r="H63" s="151"/>
      <c r="I63" s="152"/>
      <c r="J63" s="153">
        <f>J149</f>
        <v>0</v>
      </c>
      <c r="K63" s="154"/>
    </row>
    <row r="64" spans="2:47" s="8" customFormat="1" ht="19.899999999999999" customHeight="1">
      <c r="B64" s="155"/>
      <c r="C64" s="156"/>
      <c r="D64" s="157" t="s">
        <v>143</v>
      </c>
      <c r="E64" s="158"/>
      <c r="F64" s="158"/>
      <c r="G64" s="158"/>
      <c r="H64" s="158"/>
      <c r="I64" s="159"/>
      <c r="J64" s="160">
        <f>J150</f>
        <v>0</v>
      </c>
      <c r="K64" s="161"/>
    </row>
    <row r="65" spans="2:12" s="1" customFormat="1" ht="21.75" customHeight="1">
      <c r="B65" s="40"/>
      <c r="C65" s="41"/>
      <c r="D65" s="41"/>
      <c r="E65" s="41"/>
      <c r="F65" s="41"/>
      <c r="G65" s="41"/>
      <c r="H65" s="41"/>
      <c r="I65" s="117"/>
      <c r="J65" s="41"/>
      <c r="K65" s="44"/>
    </row>
    <row r="66" spans="2:12" s="1" customFormat="1" ht="6.95" customHeight="1">
      <c r="B66" s="55"/>
      <c r="C66" s="56"/>
      <c r="D66" s="56"/>
      <c r="E66" s="56"/>
      <c r="F66" s="56"/>
      <c r="G66" s="56"/>
      <c r="H66" s="56"/>
      <c r="I66" s="138"/>
      <c r="J66" s="56"/>
      <c r="K66" s="57"/>
    </row>
    <row r="70" spans="2:12" s="1" customFormat="1" ht="6.95" customHeight="1">
      <c r="B70" s="58"/>
      <c r="C70" s="59"/>
      <c r="D70" s="59"/>
      <c r="E70" s="59"/>
      <c r="F70" s="59"/>
      <c r="G70" s="59"/>
      <c r="H70" s="59"/>
      <c r="I70" s="141"/>
      <c r="J70" s="59"/>
      <c r="K70" s="59"/>
      <c r="L70" s="60"/>
    </row>
    <row r="71" spans="2:12" s="1" customFormat="1" ht="36.950000000000003" customHeight="1">
      <c r="B71" s="40"/>
      <c r="C71" s="61" t="s">
        <v>144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6.95" customHeight="1">
      <c r="B72" s="40"/>
      <c r="C72" s="62"/>
      <c r="D72" s="62"/>
      <c r="E72" s="62"/>
      <c r="F72" s="62"/>
      <c r="G72" s="62"/>
      <c r="H72" s="62"/>
      <c r="I72" s="162"/>
      <c r="J72" s="62"/>
      <c r="K72" s="62"/>
      <c r="L72" s="60"/>
    </row>
    <row r="73" spans="2:12" s="1" customFormat="1" ht="14.45" customHeight="1">
      <c r="B73" s="40"/>
      <c r="C73" s="64" t="s">
        <v>18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16.5" customHeight="1">
      <c r="B74" s="40"/>
      <c r="C74" s="62"/>
      <c r="D74" s="62"/>
      <c r="E74" s="378" t="str">
        <f>E7</f>
        <v>Zhotovení projektové dokumentace na akci II/280 Březno, rekonstrukce</v>
      </c>
      <c r="F74" s="379"/>
      <c r="G74" s="379"/>
      <c r="H74" s="379"/>
      <c r="I74" s="162"/>
      <c r="J74" s="62"/>
      <c r="K74" s="62"/>
      <c r="L74" s="60"/>
    </row>
    <row r="75" spans="2:12" s="1" customFormat="1" ht="14.45" customHeight="1">
      <c r="B75" s="40"/>
      <c r="C75" s="64" t="s">
        <v>128</v>
      </c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7.25" customHeight="1">
      <c r="B76" s="40"/>
      <c r="C76" s="62"/>
      <c r="D76" s="62"/>
      <c r="E76" s="353" t="str">
        <f>E9</f>
        <v>101_2 - Komunikace (neuznatelné)</v>
      </c>
      <c r="F76" s="380"/>
      <c r="G76" s="380"/>
      <c r="H76" s="380"/>
      <c r="I76" s="162"/>
      <c r="J76" s="62"/>
      <c r="K76" s="62"/>
      <c r="L76" s="60"/>
    </row>
    <row r="77" spans="2:12" s="1" customFormat="1" ht="6.95" customHeight="1">
      <c r="B77" s="40"/>
      <c r="C77" s="62"/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8" customHeight="1">
      <c r="B78" s="40"/>
      <c r="C78" s="64" t="s">
        <v>23</v>
      </c>
      <c r="D78" s="62"/>
      <c r="E78" s="62"/>
      <c r="F78" s="163" t="str">
        <f>F12</f>
        <v xml:space="preserve"> </v>
      </c>
      <c r="G78" s="62"/>
      <c r="H78" s="62"/>
      <c r="I78" s="164" t="s">
        <v>25</v>
      </c>
      <c r="J78" s="72" t="str">
        <f>IF(J12="","",J12)</f>
        <v>4. 9. 2017</v>
      </c>
      <c r="K78" s="62"/>
      <c r="L78" s="60"/>
    </row>
    <row r="79" spans="2:12" s="1" customFormat="1" ht="6.9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>
      <c r="B80" s="40"/>
      <c r="C80" s="64" t="s">
        <v>27</v>
      </c>
      <c r="D80" s="62"/>
      <c r="E80" s="62"/>
      <c r="F80" s="163" t="str">
        <f>E15</f>
        <v xml:space="preserve"> </v>
      </c>
      <c r="G80" s="62"/>
      <c r="H80" s="62"/>
      <c r="I80" s="164" t="s">
        <v>33</v>
      </c>
      <c r="J80" s="163" t="str">
        <f>E21</f>
        <v>AVS Projekt s.r.o.</v>
      </c>
      <c r="K80" s="62"/>
      <c r="L80" s="60"/>
    </row>
    <row r="81" spans="2:65" s="1" customFormat="1" ht="14.45" customHeight="1">
      <c r="B81" s="40"/>
      <c r="C81" s="64" t="s">
        <v>31</v>
      </c>
      <c r="D81" s="62"/>
      <c r="E81" s="62"/>
      <c r="F81" s="163" t="str">
        <f>IF(E18="","",E18)</f>
        <v/>
      </c>
      <c r="G81" s="62"/>
      <c r="H81" s="62"/>
      <c r="I81" s="162"/>
      <c r="J81" s="62"/>
      <c r="K81" s="62"/>
      <c r="L81" s="60"/>
    </row>
    <row r="82" spans="2:65" s="1" customFormat="1" ht="10.35" customHeight="1">
      <c r="B82" s="40"/>
      <c r="C82" s="62"/>
      <c r="D82" s="62"/>
      <c r="E82" s="62"/>
      <c r="F82" s="62"/>
      <c r="G82" s="62"/>
      <c r="H82" s="62"/>
      <c r="I82" s="162"/>
      <c r="J82" s="62"/>
      <c r="K82" s="62"/>
      <c r="L82" s="60"/>
    </row>
    <row r="83" spans="2:65" s="9" customFormat="1" ht="29.25" customHeight="1">
      <c r="B83" s="165"/>
      <c r="C83" s="166" t="s">
        <v>145</v>
      </c>
      <c r="D83" s="167" t="s">
        <v>57</v>
      </c>
      <c r="E83" s="167" t="s">
        <v>53</v>
      </c>
      <c r="F83" s="167" t="s">
        <v>146</v>
      </c>
      <c r="G83" s="167" t="s">
        <v>147</v>
      </c>
      <c r="H83" s="167" t="s">
        <v>148</v>
      </c>
      <c r="I83" s="168" t="s">
        <v>149</v>
      </c>
      <c r="J83" s="167" t="s">
        <v>132</v>
      </c>
      <c r="K83" s="169" t="s">
        <v>150</v>
      </c>
      <c r="L83" s="170"/>
      <c r="M83" s="80" t="s">
        <v>151</v>
      </c>
      <c r="N83" s="81" t="s">
        <v>42</v>
      </c>
      <c r="O83" s="81" t="s">
        <v>152</v>
      </c>
      <c r="P83" s="81" t="s">
        <v>153</v>
      </c>
      <c r="Q83" s="81" t="s">
        <v>154</v>
      </c>
      <c r="R83" s="81" t="s">
        <v>155</v>
      </c>
      <c r="S83" s="81" t="s">
        <v>156</v>
      </c>
      <c r="T83" s="82" t="s">
        <v>157</v>
      </c>
    </row>
    <row r="84" spans="2:65" s="1" customFormat="1" ht="29.25" customHeight="1">
      <c r="B84" s="40"/>
      <c r="C84" s="86" t="s">
        <v>133</v>
      </c>
      <c r="D84" s="62"/>
      <c r="E84" s="62"/>
      <c r="F84" s="62"/>
      <c r="G84" s="62"/>
      <c r="H84" s="62"/>
      <c r="I84" s="162"/>
      <c r="J84" s="171">
        <f>BK84</f>
        <v>0</v>
      </c>
      <c r="K84" s="62"/>
      <c r="L84" s="60"/>
      <c r="M84" s="83"/>
      <c r="N84" s="84"/>
      <c r="O84" s="84"/>
      <c r="P84" s="172">
        <f>P85+P149</f>
        <v>0</v>
      </c>
      <c r="Q84" s="84"/>
      <c r="R84" s="172">
        <f>R85+R149</f>
        <v>0</v>
      </c>
      <c r="S84" s="84"/>
      <c r="T84" s="173">
        <f>T85+T149</f>
        <v>0</v>
      </c>
      <c r="AT84" s="23" t="s">
        <v>71</v>
      </c>
      <c r="AU84" s="23" t="s">
        <v>134</v>
      </c>
      <c r="BK84" s="174">
        <f>BK85+BK149</f>
        <v>0</v>
      </c>
    </row>
    <row r="85" spans="2:65" s="10" customFormat="1" ht="37.35" customHeight="1">
      <c r="B85" s="175"/>
      <c r="C85" s="176"/>
      <c r="D85" s="177" t="s">
        <v>71</v>
      </c>
      <c r="E85" s="178" t="s">
        <v>158</v>
      </c>
      <c r="F85" s="178" t="s">
        <v>159</v>
      </c>
      <c r="G85" s="176"/>
      <c r="H85" s="176"/>
      <c r="I85" s="179"/>
      <c r="J85" s="180">
        <f>BK85</f>
        <v>0</v>
      </c>
      <c r="K85" s="176"/>
      <c r="L85" s="181"/>
      <c r="M85" s="182"/>
      <c r="N85" s="183"/>
      <c r="O85" s="183"/>
      <c r="P85" s="184">
        <f>P86+P91+P108+P139+P146</f>
        <v>0</v>
      </c>
      <c r="Q85" s="183"/>
      <c r="R85" s="184">
        <f>R86+R91+R108+R139+R146</f>
        <v>0</v>
      </c>
      <c r="S85" s="183"/>
      <c r="T85" s="185">
        <f>T86+T91+T108+T139+T146</f>
        <v>0</v>
      </c>
      <c r="AR85" s="186" t="s">
        <v>80</v>
      </c>
      <c r="AT85" s="187" t="s">
        <v>71</v>
      </c>
      <c r="AU85" s="187" t="s">
        <v>72</v>
      </c>
      <c r="AY85" s="186" t="s">
        <v>160</v>
      </c>
      <c r="BK85" s="188">
        <f>BK86+BK91+BK108+BK139+BK146</f>
        <v>0</v>
      </c>
    </row>
    <row r="86" spans="2:65" s="10" customFormat="1" ht="19.899999999999999" customHeight="1">
      <c r="B86" s="175"/>
      <c r="C86" s="176"/>
      <c r="D86" s="177" t="s">
        <v>71</v>
      </c>
      <c r="E86" s="189" t="s">
        <v>80</v>
      </c>
      <c r="F86" s="189" t="s">
        <v>161</v>
      </c>
      <c r="G86" s="176"/>
      <c r="H86" s="176"/>
      <c r="I86" s="179"/>
      <c r="J86" s="190">
        <f>BK86</f>
        <v>0</v>
      </c>
      <c r="K86" s="176"/>
      <c r="L86" s="181"/>
      <c r="M86" s="182"/>
      <c r="N86" s="183"/>
      <c r="O86" s="183"/>
      <c r="P86" s="184">
        <f>SUM(P87:P90)</f>
        <v>0</v>
      </c>
      <c r="Q86" s="183"/>
      <c r="R86" s="184">
        <f>SUM(R87:R90)</f>
        <v>0</v>
      </c>
      <c r="S86" s="183"/>
      <c r="T86" s="185">
        <f>SUM(T87:T90)</f>
        <v>0</v>
      </c>
      <c r="AR86" s="186" t="s">
        <v>80</v>
      </c>
      <c r="AT86" s="187" t="s">
        <v>71</v>
      </c>
      <c r="AU86" s="187" t="s">
        <v>80</v>
      </c>
      <c r="AY86" s="186" t="s">
        <v>160</v>
      </c>
      <c r="BK86" s="188">
        <f>SUM(BK87:BK90)</f>
        <v>0</v>
      </c>
    </row>
    <row r="87" spans="2:65" s="1" customFormat="1" ht="25.5" customHeight="1">
      <c r="B87" s="40"/>
      <c r="C87" s="191" t="s">
        <v>80</v>
      </c>
      <c r="D87" s="191" t="s">
        <v>162</v>
      </c>
      <c r="E87" s="192" t="s">
        <v>174</v>
      </c>
      <c r="F87" s="193" t="s">
        <v>383</v>
      </c>
      <c r="G87" s="194" t="s">
        <v>165</v>
      </c>
      <c r="H87" s="195">
        <v>4068</v>
      </c>
      <c r="I87" s="196"/>
      <c r="J87" s="197">
        <f>ROUND(I87*H87,2)</f>
        <v>0</v>
      </c>
      <c r="K87" s="193" t="s">
        <v>21</v>
      </c>
      <c r="L87" s="60"/>
      <c r="M87" s="198" t="s">
        <v>21</v>
      </c>
      <c r="N87" s="199" t="s">
        <v>43</v>
      </c>
      <c r="O87" s="41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3" t="s">
        <v>166</v>
      </c>
      <c r="AT87" s="23" t="s">
        <v>162</v>
      </c>
      <c r="AU87" s="23" t="s">
        <v>82</v>
      </c>
      <c r="AY87" s="23" t="s">
        <v>160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3" t="s">
        <v>80</v>
      </c>
      <c r="BK87" s="202">
        <f>ROUND(I87*H87,2)</f>
        <v>0</v>
      </c>
      <c r="BL87" s="23" t="s">
        <v>166</v>
      </c>
      <c r="BM87" s="23" t="s">
        <v>82</v>
      </c>
    </row>
    <row r="88" spans="2:65" s="1" customFormat="1" ht="13.5">
      <c r="B88" s="40"/>
      <c r="C88" s="62"/>
      <c r="D88" s="203" t="s">
        <v>167</v>
      </c>
      <c r="E88" s="62"/>
      <c r="F88" s="204" t="s">
        <v>383</v>
      </c>
      <c r="G88" s="62"/>
      <c r="H88" s="62"/>
      <c r="I88" s="162"/>
      <c r="J88" s="62"/>
      <c r="K88" s="62"/>
      <c r="L88" s="60"/>
      <c r="M88" s="205"/>
      <c r="N88" s="41"/>
      <c r="O88" s="41"/>
      <c r="P88" s="41"/>
      <c r="Q88" s="41"/>
      <c r="R88" s="41"/>
      <c r="S88" s="41"/>
      <c r="T88" s="77"/>
      <c r="AT88" s="23" t="s">
        <v>167</v>
      </c>
      <c r="AU88" s="23" t="s">
        <v>82</v>
      </c>
    </row>
    <row r="89" spans="2:65" s="11" customFormat="1" ht="13.5">
      <c r="B89" s="206"/>
      <c r="C89" s="207"/>
      <c r="D89" s="203" t="s">
        <v>177</v>
      </c>
      <c r="E89" s="208" t="s">
        <v>21</v>
      </c>
      <c r="F89" s="209" t="s">
        <v>384</v>
      </c>
      <c r="G89" s="207"/>
      <c r="H89" s="210">
        <v>4068</v>
      </c>
      <c r="I89" s="211"/>
      <c r="J89" s="207"/>
      <c r="K89" s="207"/>
      <c r="L89" s="212"/>
      <c r="M89" s="213"/>
      <c r="N89" s="214"/>
      <c r="O89" s="214"/>
      <c r="P89" s="214"/>
      <c r="Q89" s="214"/>
      <c r="R89" s="214"/>
      <c r="S89" s="214"/>
      <c r="T89" s="215"/>
      <c r="AT89" s="216" t="s">
        <v>177</v>
      </c>
      <c r="AU89" s="216" t="s">
        <v>82</v>
      </c>
      <c r="AV89" s="11" t="s">
        <v>82</v>
      </c>
      <c r="AW89" s="11" t="s">
        <v>35</v>
      </c>
      <c r="AX89" s="11" t="s">
        <v>72</v>
      </c>
      <c r="AY89" s="216" t="s">
        <v>160</v>
      </c>
    </row>
    <row r="90" spans="2:65" s="12" customFormat="1" ht="13.5">
      <c r="B90" s="217"/>
      <c r="C90" s="218"/>
      <c r="D90" s="203" t="s">
        <v>177</v>
      </c>
      <c r="E90" s="219" t="s">
        <v>21</v>
      </c>
      <c r="F90" s="220" t="s">
        <v>179</v>
      </c>
      <c r="G90" s="218"/>
      <c r="H90" s="221">
        <v>4068</v>
      </c>
      <c r="I90" s="222"/>
      <c r="J90" s="218"/>
      <c r="K90" s="218"/>
      <c r="L90" s="223"/>
      <c r="M90" s="224"/>
      <c r="N90" s="225"/>
      <c r="O90" s="225"/>
      <c r="P90" s="225"/>
      <c r="Q90" s="225"/>
      <c r="R90" s="225"/>
      <c r="S90" s="225"/>
      <c r="T90" s="226"/>
      <c r="AT90" s="227" t="s">
        <v>177</v>
      </c>
      <c r="AU90" s="227" t="s">
        <v>82</v>
      </c>
      <c r="AV90" s="12" t="s">
        <v>166</v>
      </c>
      <c r="AW90" s="12" t="s">
        <v>35</v>
      </c>
      <c r="AX90" s="12" t="s">
        <v>80</v>
      </c>
      <c r="AY90" s="227" t="s">
        <v>160</v>
      </c>
    </row>
    <row r="91" spans="2:65" s="10" customFormat="1" ht="29.85" customHeight="1">
      <c r="B91" s="175"/>
      <c r="C91" s="176"/>
      <c r="D91" s="177" t="s">
        <v>71</v>
      </c>
      <c r="E91" s="189" t="s">
        <v>180</v>
      </c>
      <c r="F91" s="189" t="s">
        <v>243</v>
      </c>
      <c r="G91" s="176"/>
      <c r="H91" s="176"/>
      <c r="I91" s="179"/>
      <c r="J91" s="190">
        <f>BK91</f>
        <v>0</v>
      </c>
      <c r="K91" s="176"/>
      <c r="L91" s="181"/>
      <c r="M91" s="182"/>
      <c r="N91" s="183"/>
      <c r="O91" s="183"/>
      <c r="P91" s="184">
        <f>SUM(P92:P107)</f>
        <v>0</v>
      </c>
      <c r="Q91" s="183"/>
      <c r="R91" s="184">
        <f>SUM(R92:R107)</f>
        <v>0</v>
      </c>
      <c r="S91" s="183"/>
      <c r="T91" s="185">
        <f>SUM(T92:T107)</f>
        <v>0</v>
      </c>
      <c r="AR91" s="186" t="s">
        <v>80</v>
      </c>
      <c r="AT91" s="187" t="s">
        <v>71</v>
      </c>
      <c r="AU91" s="187" t="s">
        <v>80</v>
      </c>
      <c r="AY91" s="186" t="s">
        <v>160</v>
      </c>
      <c r="BK91" s="188">
        <f>SUM(BK92:BK107)</f>
        <v>0</v>
      </c>
    </row>
    <row r="92" spans="2:65" s="1" customFormat="1" ht="16.5" customHeight="1">
      <c r="B92" s="40"/>
      <c r="C92" s="191" t="s">
        <v>82</v>
      </c>
      <c r="D92" s="191" t="s">
        <v>162</v>
      </c>
      <c r="E92" s="192" t="s">
        <v>244</v>
      </c>
      <c r="F92" s="193" t="s">
        <v>245</v>
      </c>
      <c r="G92" s="194" t="s">
        <v>165</v>
      </c>
      <c r="H92" s="195">
        <v>4068</v>
      </c>
      <c r="I92" s="196"/>
      <c r="J92" s="197">
        <f>ROUND(I92*H92,2)</f>
        <v>0</v>
      </c>
      <c r="K92" s="193" t="s">
        <v>21</v>
      </c>
      <c r="L92" s="60"/>
      <c r="M92" s="198" t="s">
        <v>21</v>
      </c>
      <c r="N92" s="199" t="s">
        <v>43</v>
      </c>
      <c r="O92" s="41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AR92" s="23" t="s">
        <v>166</v>
      </c>
      <c r="AT92" s="23" t="s">
        <v>162</v>
      </c>
      <c r="AU92" s="23" t="s">
        <v>82</v>
      </c>
      <c r="AY92" s="23" t="s">
        <v>160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23" t="s">
        <v>80</v>
      </c>
      <c r="BK92" s="202">
        <f>ROUND(I92*H92,2)</f>
        <v>0</v>
      </c>
      <c r="BL92" s="23" t="s">
        <v>166</v>
      </c>
      <c r="BM92" s="23" t="s">
        <v>166</v>
      </c>
    </row>
    <row r="93" spans="2:65" s="1" customFormat="1" ht="13.5">
      <c r="B93" s="40"/>
      <c r="C93" s="62"/>
      <c r="D93" s="203" t="s">
        <v>167</v>
      </c>
      <c r="E93" s="62"/>
      <c r="F93" s="204" t="s">
        <v>245</v>
      </c>
      <c r="G93" s="62"/>
      <c r="H93" s="62"/>
      <c r="I93" s="162"/>
      <c r="J93" s="62"/>
      <c r="K93" s="62"/>
      <c r="L93" s="60"/>
      <c r="M93" s="205"/>
      <c r="N93" s="41"/>
      <c r="O93" s="41"/>
      <c r="P93" s="41"/>
      <c r="Q93" s="41"/>
      <c r="R93" s="41"/>
      <c r="S93" s="41"/>
      <c r="T93" s="77"/>
      <c r="AT93" s="23" t="s">
        <v>167</v>
      </c>
      <c r="AU93" s="23" t="s">
        <v>82</v>
      </c>
    </row>
    <row r="94" spans="2:65" s="11" customFormat="1" ht="13.5">
      <c r="B94" s="206"/>
      <c r="C94" s="207"/>
      <c r="D94" s="203" t="s">
        <v>177</v>
      </c>
      <c r="E94" s="208" t="s">
        <v>21</v>
      </c>
      <c r="F94" s="209" t="s">
        <v>385</v>
      </c>
      <c r="G94" s="207"/>
      <c r="H94" s="210">
        <v>4068</v>
      </c>
      <c r="I94" s="211"/>
      <c r="J94" s="207"/>
      <c r="K94" s="207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177</v>
      </c>
      <c r="AU94" s="216" t="s">
        <v>82</v>
      </c>
      <c r="AV94" s="11" t="s">
        <v>82</v>
      </c>
      <c r="AW94" s="11" t="s">
        <v>35</v>
      </c>
      <c r="AX94" s="11" t="s">
        <v>72</v>
      </c>
      <c r="AY94" s="216" t="s">
        <v>160</v>
      </c>
    </row>
    <row r="95" spans="2:65" s="12" customFormat="1" ht="13.5">
      <c r="B95" s="217"/>
      <c r="C95" s="218"/>
      <c r="D95" s="203" t="s">
        <v>177</v>
      </c>
      <c r="E95" s="219" t="s">
        <v>21</v>
      </c>
      <c r="F95" s="220" t="s">
        <v>179</v>
      </c>
      <c r="G95" s="218"/>
      <c r="H95" s="221">
        <v>4068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177</v>
      </c>
      <c r="AU95" s="227" t="s">
        <v>82</v>
      </c>
      <c r="AV95" s="12" t="s">
        <v>166</v>
      </c>
      <c r="AW95" s="12" t="s">
        <v>35</v>
      </c>
      <c r="AX95" s="12" t="s">
        <v>80</v>
      </c>
      <c r="AY95" s="227" t="s">
        <v>160</v>
      </c>
    </row>
    <row r="96" spans="2:65" s="1" customFormat="1" ht="16.5" customHeight="1">
      <c r="B96" s="40"/>
      <c r="C96" s="191" t="s">
        <v>170</v>
      </c>
      <c r="D96" s="191" t="s">
        <v>162</v>
      </c>
      <c r="E96" s="192" t="s">
        <v>248</v>
      </c>
      <c r="F96" s="193" t="s">
        <v>249</v>
      </c>
      <c r="G96" s="194" t="s">
        <v>165</v>
      </c>
      <c r="H96" s="195">
        <v>1017</v>
      </c>
      <c r="I96" s="196"/>
      <c r="J96" s="197">
        <f>ROUND(I96*H96,2)</f>
        <v>0</v>
      </c>
      <c r="K96" s="193" t="s">
        <v>21</v>
      </c>
      <c r="L96" s="60"/>
      <c r="M96" s="198" t="s">
        <v>21</v>
      </c>
      <c r="N96" s="199" t="s">
        <v>43</v>
      </c>
      <c r="O96" s="41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3" t="s">
        <v>166</v>
      </c>
      <c r="AT96" s="23" t="s">
        <v>162</v>
      </c>
      <c r="AU96" s="23" t="s">
        <v>82</v>
      </c>
      <c r="AY96" s="23" t="s">
        <v>160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3" t="s">
        <v>80</v>
      </c>
      <c r="BK96" s="202">
        <f>ROUND(I96*H96,2)</f>
        <v>0</v>
      </c>
      <c r="BL96" s="23" t="s">
        <v>166</v>
      </c>
      <c r="BM96" s="23" t="s">
        <v>173</v>
      </c>
    </row>
    <row r="97" spans="2:65" s="1" customFormat="1" ht="13.5">
      <c r="B97" s="40"/>
      <c r="C97" s="62"/>
      <c r="D97" s="203" t="s">
        <v>167</v>
      </c>
      <c r="E97" s="62"/>
      <c r="F97" s="204" t="s">
        <v>249</v>
      </c>
      <c r="G97" s="62"/>
      <c r="H97" s="62"/>
      <c r="I97" s="162"/>
      <c r="J97" s="62"/>
      <c r="K97" s="62"/>
      <c r="L97" s="60"/>
      <c r="M97" s="205"/>
      <c r="N97" s="41"/>
      <c r="O97" s="41"/>
      <c r="P97" s="41"/>
      <c r="Q97" s="41"/>
      <c r="R97" s="41"/>
      <c r="S97" s="41"/>
      <c r="T97" s="77"/>
      <c r="AT97" s="23" t="s">
        <v>167</v>
      </c>
      <c r="AU97" s="23" t="s">
        <v>82</v>
      </c>
    </row>
    <row r="98" spans="2:65" s="11" customFormat="1" ht="13.5">
      <c r="B98" s="206"/>
      <c r="C98" s="207"/>
      <c r="D98" s="203" t="s">
        <v>177</v>
      </c>
      <c r="E98" s="208" t="s">
        <v>21</v>
      </c>
      <c r="F98" s="209" t="s">
        <v>386</v>
      </c>
      <c r="G98" s="207"/>
      <c r="H98" s="210">
        <v>1017</v>
      </c>
      <c r="I98" s="211"/>
      <c r="J98" s="207"/>
      <c r="K98" s="207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177</v>
      </c>
      <c r="AU98" s="216" t="s">
        <v>82</v>
      </c>
      <c r="AV98" s="11" t="s">
        <v>82</v>
      </c>
      <c r="AW98" s="11" t="s">
        <v>35</v>
      </c>
      <c r="AX98" s="11" t="s">
        <v>72</v>
      </c>
      <c r="AY98" s="216" t="s">
        <v>160</v>
      </c>
    </row>
    <row r="99" spans="2:65" s="12" customFormat="1" ht="13.5">
      <c r="B99" s="217"/>
      <c r="C99" s="218"/>
      <c r="D99" s="203" t="s">
        <v>177</v>
      </c>
      <c r="E99" s="219" t="s">
        <v>21</v>
      </c>
      <c r="F99" s="220" t="s">
        <v>179</v>
      </c>
      <c r="G99" s="218"/>
      <c r="H99" s="221">
        <v>1017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177</v>
      </c>
      <c r="AU99" s="227" t="s">
        <v>82</v>
      </c>
      <c r="AV99" s="12" t="s">
        <v>166</v>
      </c>
      <c r="AW99" s="12" t="s">
        <v>35</v>
      </c>
      <c r="AX99" s="12" t="s">
        <v>80</v>
      </c>
      <c r="AY99" s="227" t="s">
        <v>160</v>
      </c>
    </row>
    <row r="100" spans="2:65" s="1" customFormat="1" ht="16.5" customHeight="1">
      <c r="B100" s="40"/>
      <c r="C100" s="191" t="s">
        <v>166</v>
      </c>
      <c r="D100" s="191" t="s">
        <v>162</v>
      </c>
      <c r="E100" s="192" t="s">
        <v>257</v>
      </c>
      <c r="F100" s="193" t="s">
        <v>258</v>
      </c>
      <c r="G100" s="194" t="s">
        <v>165</v>
      </c>
      <c r="H100" s="195">
        <v>4068</v>
      </c>
      <c r="I100" s="196"/>
      <c r="J100" s="197">
        <f>ROUND(I100*H100,2)</f>
        <v>0</v>
      </c>
      <c r="K100" s="193" t="s">
        <v>21</v>
      </c>
      <c r="L100" s="60"/>
      <c r="M100" s="198" t="s">
        <v>21</v>
      </c>
      <c r="N100" s="199" t="s">
        <v>43</v>
      </c>
      <c r="O100" s="41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3" t="s">
        <v>166</v>
      </c>
      <c r="AT100" s="23" t="s">
        <v>162</v>
      </c>
      <c r="AU100" s="23" t="s">
        <v>82</v>
      </c>
      <c r="AY100" s="23" t="s">
        <v>160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3" t="s">
        <v>80</v>
      </c>
      <c r="BK100" s="202">
        <f>ROUND(I100*H100,2)</f>
        <v>0</v>
      </c>
      <c r="BL100" s="23" t="s">
        <v>166</v>
      </c>
      <c r="BM100" s="23" t="s">
        <v>176</v>
      </c>
    </row>
    <row r="101" spans="2:65" s="1" customFormat="1" ht="13.5">
      <c r="B101" s="40"/>
      <c r="C101" s="62"/>
      <c r="D101" s="203" t="s">
        <v>167</v>
      </c>
      <c r="E101" s="62"/>
      <c r="F101" s="204" t="s">
        <v>258</v>
      </c>
      <c r="G101" s="62"/>
      <c r="H101" s="62"/>
      <c r="I101" s="162"/>
      <c r="J101" s="62"/>
      <c r="K101" s="62"/>
      <c r="L101" s="60"/>
      <c r="M101" s="205"/>
      <c r="N101" s="41"/>
      <c r="O101" s="41"/>
      <c r="P101" s="41"/>
      <c r="Q101" s="41"/>
      <c r="R101" s="41"/>
      <c r="S101" s="41"/>
      <c r="T101" s="77"/>
      <c r="AT101" s="23" t="s">
        <v>167</v>
      </c>
      <c r="AU101" s="23" t="s">
        <v>82</v>
      </c>
    </row>
    <row r="102" spans="2:65" s="11" customFormat="1" ht="13.5">
      <c r="B102" s="206"/>
      <c r="C102" s="207"/>
      <c r="D102" s="203" t="s">
        <v>177</v>
      </c>
      <c r="E102" s="208" t="s">
        <v>21</v>
      </c>
      <c r="F102" s="209" t="s">
        <v>384</v>
      </c>
      <c r="G102" s="207"/>
      <c r="H102" s="210">
        <v>4068</v>
      </c>
      <c r="I102" s="211"/>
      <c r="J102" s="207"/>
      <c r="K102" s="207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177</v>
      </c>
      <c r="AU102" s="216" t="s">
        <v>82</v>
      </c>
      <c r="AV102" s="11" t="s">
        <v>82</v>
      </c>
      <c r="AW102" s="11" t="s">
        <v>35</v>
      </c>
      <c r="AX102" s="11" t="s">
        <v>72</v>
      </c>
      <c r="AY102" s="216" t="s">
        <v>160</v>
      </c>
    </row>
    <row r="103" spans="2:65" s="12" customFormat="1" ht="13.5">
      <c r="B103" s="217"/>
      <c r="C103" s="218"/>
      <c r="D103" s="203" t="s">
        <v>177</v>
      </c>
      <c r="E103" s="219" t="s">
        <v>21</v>
      </c>
      <c r="F103" s="220" t="s">
        <v>179</v>
      </c>
      <c r="G103" s="218"/>
      <c r="H103" s="221">
        <v>4068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177</v>
      </c>
      <c r="AU103" s="227" t="s">
        <v>82</v>
      </c>
      <c r="AV103" s="12" t="s">
        <v>166</v>
      </c>
      <c r="AW103" s="12" t="s">
        <v>35</v>
      </c>
      <c r="AX103" s="12" t="s">
        <v>80</v>
      </c>
      <c r="AY103" s="227" t="s">
        <v>160</v>
      </c>
    </row>
    <row r="104" spans="2:65" s="1" customFormat="1" ht="25.5" customHeight="1">
      <c r="B104" s="40"/>
      <c r="C104" s="191" t="s">
        <v>180</v>
      </c>
      <c r="D104" s="191" t="s">
        <v>162</v>
      </c>
      <c r="E104" s="192" t="s">
        <v>266</v>
      </c>
      <c r="F104" s="193" t="s">
        <v>267</v>
      </c>
      <c r="G104" s="194" t="s">
        <v>165</v>
      </c>
      <c r="H104" s="195">
        <v>4068</v>
      </c>
      <c r="I104" s="196"/>
      <c r="J104" s="197">
        <f>ROUND(I104*H104,2)</f>
        <v>0</v>
      </c>
      <c r="K104" s="193" t="s">
        <v>21</v>
      </c>
      <c r="L104" s="60"/>
      <c r="M104" s="198" t="s">
        <v>21</v>
      </c>
      <c r="N104" s="199" t="s">
        <v>43</v>
      </c>
      <c r="O104" s="41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3" t="s">
        <v>166</v>
      </c>
      <c r="AT104" s="23" t="s">
        <v>162</v>
      </c>
      <c r="AU104" s="23" t="s">
        <v>82</v>
      </c>
      <c r="AY104" s="23" t="s">
        <v>160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3" t="s">
        <v>80</v>
      </c>
      <c r="BK104" s="202">
        <f>ROUND(I104*H104,2)</f>
        <v>0</v>
      </c>
      <c r="BL104" s="23" t="s">
        <v>166</v>
      </c>
      <c r="BM104" s="23" t="s">
        <v>183</v>
      </c>
    </row>
    <row r="105" spans="2:65" s="1" customFormat="1" ht="13.5">
      <c r="B105" s="40"/>
      <c r="C105" s="62"/>
      <c r="D105" s="203" t="s">
        <v>167</v>
      </c>
      <c r="E105" s="62"/>
      <c r="F105" s="204" t="s">
        <v>267</v>
      </c>
      <c r="G105" s="62"/>
      <c r="H105" s="62"/>
      <c r="I105" s="162"/>
      <c r="J105" s="62"/>
      <c r="K105" s="62"/>
      <c r="L105" s="60"/>
      <c r="M105" s="205"/>
      <c r="N105" s="41"/>
      <c r="O105" s="41"/>
      <c r="P105" s="41"/>
      <c r="Q105" s="41"/>
      <c r="R105" s="41"/>
      <c r="S105" s="41"/>
      <c r="T105" s="77"/>
      <c r="AT105" s="23" t="s">
        <v>167</v>
      </c>
      <c r="AU105" s="23" t="s">
        <v>82</v>
      </c>
    </row>
    <row r="106" spans="2:65" s="11" customFormat="1" ht="13.5">
      <c r="B106" s="206"/>
      <c r="C106" s="207"/>
      <c r="D106" s="203" t="s">
        <v>177</v>
      </c>
      <c r="E106" s="208" t="s">
        <v>21</v>
      </c>
      <c r="F106" s="209" t="s">
        <v>384</v>
      </c>
      <c r="G106" s="207"/>
      <c r="H106" s="210">
        <v>4068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177</v>
      </c>
      <c r="AU106" s="216" t="s">
        <v>82</v>
      </c>
      <c r="AV106" s="11" t="s">
        <v>82</v>
      </c>
      <c r="AW106" s="11" t="s">
        <v>35</v>
      </c>
      <c r="AX106" s="11" t="s">
        <v>72</v>
      </c>
      <c r="AY106" s="216" t="s">
        <v>160</v>
      </c>
    </row>
    <row r="107" spans="2:65" s="12" customFormat="1" ht="13.5">
      <c r="B107" s="217"/>
      <c r="C107" s="218"/>
      <c r="D107" s="203" t="s">
        <v>177</v>
      </c>
      <c r="E107" s="219" t="s">
        <v>21</v>
      </c>
      <c r="F107" s="220" t="s">
        <v>179</v>
      </c>
      <c r="G107" s="218"/>
      <c r="H107" s="221">
        <v>4068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177</v>
      </c>
      <c r="AU107" s="227" t="s">
        <v>82</v>
      </c>
      <c r="AV107" s="12" t="s">
        <v>166</v>
      </c>
      <c r="AW107" s="12" t="s">
        <v>35</v>
      </c>
      <c r="AX107" s="12" t="s">
        <v>80</v>
      </c>
      <c r="AY107" s="227" t="s">
        <v>160</v>
      </c>
    </row>
    <row r="108" spans="2:65" s="10" customFormat="1" ht="29.85" customHeight="1">
      <c r="B108" s="175"/>
      <c r="C108" s="176"/>
      <c r="D108" s="177" t="s">
        <v>71</v>
      </c>
      <c r="E108" s="189" t="s">
        <v>196</v>
      </c>
      <c r="F108" s="189" t="s">
        <v>291</v>
      </c>
      <c r="G108" s="176"/>
      <c r="H108" s="176"/>
      <c r="I108" s="179"/>
      <c r="J108" s="190">
        <f>BK108</f>
        <v>0</v>
      </c>
      <c r="K108" s="176"/>
      <c r="L108" s="181"/>
      <c r="M108" s="182"/>
      <c r="N108" s="183"/>
      <c r="O108" s="183"/>
      <c r="P108" s="184">
        <f>SUM(P109:P138)</f>
        <v>0</v>
      </c>
      <c r="Q108" s="183"/>
      <c r="R108" s="184">
        <f>SUM(R109:R138)</f>
        <v>0</v>
      </c>
      <c r="S108" s="183"/>
      <c r="T108" s="185">
        <f>SUM(T109:T138)</f>
        <v>0</v>
      </c>
      <c r="AR108" s="186" t="s">
        <v>80</v>
      </c>
      <c r="AT108" s="187" t="s">
        <v>71</v>
      </c>
      <c r="AU108" s="187" t="s">
        <v>80</v>
      </c>
      <c r="AY108" s="186" t="s">
        <v>160</v>
      </c>
      <c r="BK108" s="188">
        <f>SUM(BK109:BK138)</f>
        <v>0</v>
      </c>
    </row>
    <row r="109" spans="2:65" s="1" customFormat="1" ht="25.5" customHeight="1">
      <c r="B109" s="40"/>
      <c r="C109" s="191" t="s">
        <v>173</v>
      </c>
      <c r="D109" s="191" t="s">
        <v>162</v>
      </c>
      <c r="E109" s="192" t="s">
        <v>293</v>
      </c>
      <c r="F109" s="193" t="s">
        <v>294</v>
      </c>
      <c r="G109" s="194" t="s">
        <v>186</v>
      </c>
      <c r="H109" s="195">
        <v>1356</v>
      </c>
      <c r="I109" s="196"/>
      <c r="J109" s="197">
        <f>ROUND(I109*H109,2)</f>
        <v>0</v>
      </c>
      <c r="K109" s="193" t="s">
        <v>21</v>
      </c>
      <c r="L109" s="60"/>
      <c r="M109" s="198" t="s">
        <v>21</v>
      </c>
      <c r="N109" s="199" t="s">
        <v>43</v>
      </c>
      <c r="O109" s="41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AR109" s="23" t="s">
        <v>166</v>
      </c>
      <c r="AT109" s="23" t="s">
        <v>162</v>
      </c>
      <c r="AU109" s="23" t="s">
        <v>82</v>
      </c>
      <c r="AY109" s="23" t="s">
        <v>160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3" t="s">
        <v>80</v>
      </c>
      <c r="BK109" s="202">
        <f>ROUND(I109*H109,2)</f>
        <v>0</v>
      </c>
      <c r="BL109" s="23" t="s">
        <v>166</v>
      </c>
      <c r="BM109" s="23" t="s">
        <v>187</v>
      </c>
    </row>
    <row r="110" spans="2:65" s="1" customFormat="1" ht="13.5">
      <c r="B110" s="40"/>
      <c r="C110" s="62"/>
      <c r="D110" s="203" t="s">
        <v>167</v>
      </c>
      <c r="E110" s="62"/>
      <c r="F110" s="204" t="s">
        <v>294</v>
      </c>
      <c r="G110" s="62"/>
      <c r="H110" s="62"/>
      <c r="I110" s="162"/>
      <c r="J110" s="62"/>
      <c r="K110" s="62"/>
      <c r="L110" s="60"/>
      <c r="M110" s="205"/>
      <c r="N110" s="41"/>
      <c r="O110" s="41"/>
      <c r="P110" s="41"/>
      <c r="Q110" s="41"/>
      <c r="R110" s="41"/>
      <c r="S110" s="41"/>
      <c r="T110" s="77"/>
      <c r="AT110" s="23" t="s">
        <v>167</v>
      </c>
      <c r="AU110" s="23" t="s">
        <v>82</v>
      </c>
    </row>
    <row r="111" spans="2:65" s="11" customFormat="1" ht="13.5">
      <c r="B111" s="206"/>
      <c r="C111" s="207"/>
      <c r="D111" s="203" t="s">
        <v>177</v>
      </c>
      <c r="E111" s="208" t="s">
        <v>21</v>
      </c>
      <c r="F111" s="209" t="s">
        <v>387</v>
      </c>
      <c r="G111" s="207"/>
      <c r="H111" s="210">
        <v>1356</v>
      </c>
      <c r="I111" s="211"/>
      <c r="J111" s="207"/>
      <c r="K111" s="207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177</v>
      </c>
      <c r="AU111" s="216" t="s">
        <v>82</v>
      </c>
      <c r="AV111" s="11" t="s">
        <v>82</v>
      </c>
      <c r="AW111" s="11" t="s">
        <v>35</v>
      </c>
      <c r="AX111" s="11" t="s">
        <v>72</v>
      </c>
      <c r="AY111" s="216" t="s">
        <v>160</v>
      </c>
    </row>
    <row r="112" spans="2:65" s="12" customFormat="1" ht="13.5">
      <c r="B112" s="217"/>
      <c r="C112" s="218"/>
      <c r="D112" s="203" t="s">
        <v>177</v>
      </c>
      <c r="E112" s="219" t="s">
        <v>21</v>
      </c>
      <c r="F112" s="220" t="s">
        <v>179</v>
      </c>
      <c r="G112" s="218"/>
      <c r="H112" s="221">
        <v>1356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177</v>
      </c>
      <c r="AU112" s="227" t="s">
        <v>82</v>
      </c>
      <c r="AV112" s="12" t="s">
        <v>166</v>
      </c>
      <c r="AW112" s="12" t="s">
        <v>35</v>
      </c>
      <c r="AX112" s="12" t="s">
        <v>80</v>
      </c>
      <c r="AY112" s="227" t="s">
        <v>160</v>
      </c>
    </row>
    <row r="113" spans="2:65" s="1" customFormat="1" ht="25.5" customHeight="1">
      <c r="B113" s="40"/>
      <c r="C113" s="191" t="s">
        <v>188</v>
      </c>
      <c r="D113" s="191" t="s">
        <v>162</v>
      </c>
      <c r="E113" s="192" t="s">
        <v>297</v>
      </c>
      <c r="F113" s="193" t="s">
        <v>298</v>
      </c>
      <c r="G113" s="194" t="s">
        <v>186</v>
      </c>
      <c r="H113" s="195">
        <v>20</v>
      </c>
      <c r="I113" s="196"/>
      <c r="J113" s="197">
        <f>ROUND(I113*H113,2)</f>
        <v>0</v>
      </c>
      <c r="K113" s="193" t="s">
        <v>21</v>
      </c>
      <c r="L113" s="60"/>
      <c r="M113" s="198" t="s">
        <v>21</v>
      </c>
      <c r="N113" s="199" t="s">
        <v>43</v>
      </c>
      <c r="O113" s="41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AR113" s="23" t="s">
        <v>166</v>
      </c>
      <c r="AT113" s="23" t="s">
        <v>162</v>
      </c>
      <c r="AU113" s="23" t="s">
        <v>82</v>
      </c>
      <c r="AY113" s="23" t="s">
        <v>160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3" t="s">
        <v>80</v>
      </c>
      <c r="BK113" s="202">
        <f>ROUND(I113*H113,2)</f>
        <v>0</v>
      </c>
      <c r="BL113" s="23" t="s">
        <v>166</v>
      </c>
      <c r="BM113" s="23" t="s">
        <v>191</v>
      </c>
    </row>
    <row r="114" spans="2:65" s="1" customFormat="1" ht="13.5">
      <c r="B114" s="40"/>
      <c r="C114" s="62"/>
      <c r="D114" s="203" t="s">
        <v>167</v>
      </c>
      <c r="E114" s="62"/>
      <c r="F114" s="204" t="s">
        <v>298</v>
      </c>
      <c r="G114" s="62"/>
      <c r="H114" s="62"/>
      <c r="I114" s="162"/>
      <c r="J114" s="62"/>
      <c r="K114" s="62"/>
      <c r="L114" s="60"/>
      <c r="M114" s="205"/>
      <c r="N114" s="41"/>
      <c r="O114" s="41"/>
      <c r="P114" s="41"/>
      <c r="Q114" s="41"/>
      <c r="R114" s="41"/>
      <c r="S114" s="41"/>
      <c r="T114" s="77"/>
      <c r="AT114" s="23" t="s">
        <v>167</v>
      </c>
      <c r="AU114" s="23" t="s">
        <v>82</v>
      </c>
    </row>
    <row r="115" spans="2:65" s="11" customFormat="1" ht="13.5">
      <c r="B115" s="206"/>
      <c r="C115" s="207"/>
      <c r="D115" s="203" t="s">
        <v>177</v>
      </c>
      <c r="E115" s="208" t="s">
        <v>21</v>
      </c>
      <c r="F115" s="209" t="s">
        <v>204</v>
      </c>
      <c r="G115" s="207"/>
      <c r="H115" s="210">
        <v>20</v>
      </c>
      <c r="I115" s="211"/>
      <c r="J115" s="207"/>
      <c r="K115" s="207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177</v>
      </c>
      <c r="AU115" s="216" t="s">
        <v>82</v>
      </c>
      <c r="AV115" s="11" t="s">
        <v>82</v>
      </c>
      <c r="AW115" s="11" t="s">
        <v>35</v>
      </c>
      <c r="AX115" s="11" t="s">
        <v>72</v>
      </c>
      <c r="AY115" s="216" t="s">
        <v>160</v>
      </c>
    </row>
    <row r="116" spans="2:65" s="12" customFormat="1" ht="13.5">
      <c r="B116" s="217"/>
      <c r="C116" s="218"/>
      <c r="D116" s="203" t="s">
        <v>177</v>
      </c>
      <c r="E116" s="219" t="s">
        <v>21</v>
      </c>
      <c r="F116" s="220" t="s">
        <v>179</v>
      </c>
      <c r="G116" s="218"/>
      <c r="H116" s="221">
        <v>20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177</v>
      </c>
      <c r="AU116" s="227" t="s">
        <v>82</v>
      </c>
      <c r="AV116" s="12" t="s">
        <v>166</v>
      </c>
      <c r="AW116" s="12" t="s">
        <v>35</v>
      </c>
      <c r="AX116" s="12" t="s">
        <v>80</v>
      </c>
      <c r="AY116" s="227" t="s">
        <v>160</v>
      </c>
    </row>
    <row r="117" spans="2:65" s="1" customFormat="1" ht="25.5" customHeight="1">
      <c r="B117" s="40"/>
      <c r="C117" s="191" t="s">
        <v>176</v>
      </c>
      <c r="D117" s="191" t="s">
        <v>162</v>
      </c>
      <c r="E117" s="192" t="s">
        <v>302</v>
      </c>
      <c r="F117" s="193" t="s">
        <v>303</v>
      </c>
      <c r="G117" s="194" t="s">
        <v>165</v>
      </c>
      <c r="H117" s="195">
        <v>12</v>
      </c>
      <c r="I117" s="196"/>
      <c r="J117" s="197">
        <f>ROUND(I117*H117,2)</f>
        <v>0</v>
      </c>
      <c r="K117" s="193" t="s">
        <v>21</v>
      </c>
      <c r="L117" s="60"/>
      <c r="M117" s="198" t="s">
        <v>21</v>
      </c>
      <c r="N117" s="199" t="s">
        <v>43</v>
      </c>
      <c r="O117" s="41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AR117" s="23" t="s">
        <v>166</v>
      </c>
      <c r="AT117" s="23" t="s">
        <v>162</v>
      </c>
      <c r="AU117" s="23" t="s">
        <v>82</v>
      </c>
      <c r="AY117" s="23" t="s">
        <v>160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3" t="s">
        <v>80</v>
      </c>
      <c r="BK117" s="202">
        <f>ROUND(I117*H117,2)</f>
        <v>0</v>
      </c>
      <c r="BL117" s="23" t="s">
        <v>166</v>
      </c>
      <c r="BM117" s="23" t="s">
        <v>195</v>
      </c>
    </row>
    <row r="118" spans="2:65" s="1" customFormat="1" ht="13.5">
      <c r="B118" s="40"/>
      <c r="C118" s="62"/>
      <c r="D118" s="203" t="s">
        <v>167</v>
      </c>
      <c r="E118" s="62"/>
      <c r="F118" s="204" t="s">
        <v>303</v>
      </c>
      <c r="G118" s="62"/>
      <c r="H118" s="62"/>
      <c r="I118" s="162"/>
      <c r="J118" s="62"/>
      <c r="K118" s="62"/>
      <c r="L118" s="60"/>
      <c r="M118" s="205"/>
      <c r="N118" s="41"/>
      <c r="O118" s="41"/>
      <c r="P118" s="41"/>
      <c r="Q118" s="41"/>
      <c r="R118" s="41"/>
      <c r="S118" s="41"/>
      <c r="T118" s="77"/>
      <c r="AT118" s="23" t="s">
        <v>167</v>
      </c>
      <c r="AU118" s="23" t="s">
        <v>82</v>
      </c>
    </row>
    <row r="119" spans="2:65" s="11" customFormat="1" ht="13.5">
      <c r="B119" s="206"/>
      <c r="C119" s="207"/>
      <c r="D119" s="203" t="s">
        <v>177</v>
      </c>
      <c r="E119" s="208" t="s">
        <v>21</v>
      </c>
      <c r="F119" s="209" t="s">
        <v>305</v>
      </c>
      <c r="G119" s="207"/>
      <c r="H119" s="210">
        <v>12</v>
      </c>
      <c r="I119" s="211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177</v>
      </c>
      <c r="AU119" s="216" t="s">
        <v>82</v>
      </c>
      <c r="AV119" s="11" t="s">
        <v>82</v>
      </c>
      <c r="AW119" s="11" t="s">
        <v>35</v>
      </c>
      <c r="AX119" s="11" t="s">
        <v>72</v>
      </c>
      <c r="AY119" s="216" t="s">
        <v>160</v>
      </c>
    </row>
    <row r="120" spans="2:65" s="12" customFormat="1" ht="13.5">
      <c r="B120" s="217"/>
      <c r="C120" s="218"/>
      <c r="D120" s="203" t="s">
        <v>177</v>
      </c>
      <c r="E120" s="219" t="s">
        <v>21</v>
      </c>
      <c r="F120" s="220" t="s">
        <v>179</v>
      </c>
      <c r="G120" s="218"/>
      <c r="H120" s="221">
        <v>12</v>
      </c>
      <c r="I120" s="222"/>
      <c r="J120" s="218"/>
      <c r="K120" s="218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177</v>
      </c>
      <c r="AU120" s="227" t="s">
        <v>82</v>
      </c>
      <c r="AV120" s="12" t="s">
        <v>166</v>
      </c>
      <c r="AW120" s="12" t="s">
        <v>35</v>
      </c>
      <c r="AX120" s="12" t="s">
        <v>80</v>
      </c>
      <c r="AY120" s="227" t="s">
        <v>160</v>
      </c>
    </row>
    <row r="121" spans="2:65" s="1" customFormat="1" ht="25.5" customHeight="1">
      <c r="B121" s="40"/>
      <c r="C121" s="191" t="s">
        <v>196</v>
      </c>
      <c r="D121" s="191" t="s">
        <v>162</v>
      </c>
      <c r="E121" s="192" t="s">
        <v>306</v>
      </c>
      <c r="F121" s="193" t="s">
        <v>307</v>
      </c>
      <c r="G121" s="194" t="s">
        <v>186</v>
      </c>
      <c r="H121" s="195">
        <v>1356</v>
      </c>
      <c r="I121" s="196"/>
      <c r="J121" s="197">
        <f>ROUND(I121*H121,2)</f>
        <v>0</v>
      </c>
      <c r="K121" s="193" t="s">
        <v>21</v>
      </c>
      <c r="L121" s="60"/>
      <c r="M121" s="198" t="s">
        <v>21</v>
      </c>
      <c r="N121" s="199" t="s">
        <v>43</v>
      </c>
      <c r="O121" s="41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AR121" s="23" t="s">
        <v>166</v>
      </c>
      <c r="AT121" s="23" t="s">
        <v>162</v>
      </c>
      <c r="AU121" s="23" t="s">
        <v>82</v>
      </c>
      <c r="AY121" s="23" t="s">
        <v>160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3" t="s">
        <v>80</v>
      </c>
      <c r="BK121" s="202">
        <f>ROUND(I121*H121,2)</f>
        <v>0</v>
      </c>
      <c r="BL121" s="23" t="s">
        <v>166</v>
      </c>
      <c r="BM121" s="23" t="s">
        <v>200</v>
      </c>
    </row>
    <row r="122" spans="2:65" s="1" customFormat="1" ht="13.5">
      <c r="B122" s="40"/>
      <c r="C122" s="62"/>
      <c r="D122" s="203" t="s">
        <v>167</v>
      </c>
      <c r="E122" s="62"/>
      <c r="F122" s="204" t="s">
        <v>307</v>
      </c>
      <c r="G122" s="62"/>
      <c r="H122" s="62"/>
      <c r="I122" s="162"/>
      <c r="J122" s="62"/>
      <c r="K122" s="62"/>
      <c r="L122" s="60"/>
      <c r="M122" s="205"/>
      <c r="N122" s="41"/>
      <c r="O122" s="41"/>
      <c r="P122" s="41"/>
      <c r="Q122" s="41"/>
      <c r="R122" s="41"/>
      <c r="S122" s="41"/>
      <c r="T122" s="77"/>
      <c r="AT122" s="23" t="s">
        <v>167</v>
      </c>
      <c r="AU122" s="23" t="s">
        <v>82</v>
      </c>
    </row>
    <row r="123" spans="2:65" s="1" customFormat="1" ht="25.5" customHeight="1">
      <c r="B123" s="40"/>
      <c r="C123" s="191" t="s">
        <v>183</v>
      </c>
      <c r="D123" s="191" t="s">
        <v>162</v>
      </c>
      <c r="E123" s="192" t="s">
        <v>310</v>
      </c>
      <c r="F123" s="193" t="s">
        <v>311</v>
      </c>
      <c r="G123" s="194" t="s">
        <v>186</v>
      </c>
      <c r="H123" s="195">
        <v>20</v>
      </c>
      <c r="I123" s="196"/>
      <c r="J123" s="197">
        <f>ROUND(I123*H123,2)</f>
        <v>0</v>
      </c>
      <c r="K123" s="193" t="s">
        <v>21</v>
      </c>
      <c r="L123" s="60"/>
      <c r="M123" s="198" t="s">
        <v>21</v>
      </c>
      <c r="N123" s="199" t="s">
        <v>43</v>
      </c>
      <c r="O123" s="41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3" t="s">
        <v>166</v>
      </c>
      <c r="AT123" s="23" t="s">
        <v>162</v>
      </c>
      <c r="AU123" s="23" t="s">
        <v>82</v>
      </c>
      <c r="AY123" s="23" t="s">
        <v>160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3" t="s">
        <v>80</v>
      </c>
      <c r="BK123" s="202">
        <f>ROUND(I123*H123,2)</f>
        <v>0</v>
      </c>
      <c r="BL123" s="23" t="s">
        <v>166</v>
      </c>
      <c r="BM123" s="23" t="s">
        <v>204</v>
      </c>
    </row>
    <row r="124" spans="2:65" s="1" customFormat="1" ht="13.5">
      <c r="B124" s="40"/>
      <c r="C124" s="62"/>
      <c r="D124" s="203" t="s">
        <v>167</v>
      </c>
      <c r="E124" s="62"/>
      <c r="F124" s="204" t="s">
        <v>311</v>
      </c>
      <c r="G124" s="62"/>
      <c r="H124" s="62"/>
      <c r="I124" s="162"/>
      <c r="J124" s="62"/>
      <c r="K124" s="62"/>
      <c r="L124" s="60"/>
      <c r="M124" s="205"/>
      <c r="N124" s="41"/>
      <c r="O124" s="41"/>
      <c r="P124" s="41"/>
      <c r="Q124" s="41"/>
      <c r="R124" s="41"/>
      <c r="S124" s="41"/>
      <c r="T124" s="77"/>
      <c r="AT124" s="23" t="s">
        <v>167</v>
      </c>
      <c r="AU124" s="23" t="s">
        <v>82</v>
      </c>
    </row>
    <row r="125" spans="2:65" s="1" customFormat="1" ht="25.5" customHeight="1">
      <c r="B125" s="40"/>
      <c r="C125" s="191" t="s">
        <v>206</v>
      </c>
      <c r="D125" s="191" t="s">
        <v>162</v>
      </c>
      <c r="E125" s="192" t="s">
        <v>313</v>
      </c>
      <c r="F125" s="193" t="s">
        <v>314</v>
      </c>
      <c r="G125" s="194" t="s">
        <v>165</v>
      </c>
      <c r="H125" s="195">
        <v>12</v>
      </c>
      <c r="I125" s="196"/>
      <c r="J125" s="197">
        <f>ROUND(I125*H125,2)</f>
        <v>0</v>
      </c>
      <c r="K125" s="193" t="s">
        <v>21</v>
      </c>
      <c r="L125" s="60"/>
      <c r="M125" s="198" t="s">
        <v>21</v>
      </c>
      <c r="N125" s="199" t="s">
        <v>43</v>
      </c>
      <c r="O125" s="41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AR125" s="23" t="s">
        <v>166</v>
      </c>
      <c r="AT125" s="23" t="s">
        <v>162</v>
      </c>
      <c r="AU125" s="23" t="s">
        <v>82</v>
      </c>
      <c r="AY125" s="23" t="s">
        <v>160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3" t="s">
        <v>80</v>
      </c>
      <c r="BK125" s="202">
        <f>ROUND(I125*H125,2)</f>
        <v>0</v>
      </c>
      <c r="BL125" s="23" t="s">
        <v>166</v>
      </c>
      <c r="BM125" s="23" t="s">
        <v>209</v>
      </c>
    </row>
    <row r="126" spans="2:65" s="1" customFormat="1" ht="13.5">
      <c r="B126" s="40"/>
      <c r="C126" s="62"/>
      <c r="D126" s="203" t="s">
        <v>167</v>
      </c>
      <c r="E126" s="62"/>
      <c r="F126" s="204" t="s">
        <v>314</v>
      </c>
      <c r="G126" s="62"/>
      <c r="H126" s="62"/>
      <c r="I126" s="162"/>
      <c r="J126" s="62"/>
      <c r="K126" s="62"/>
      <c r="L126" s="60"/>
      <c r="M126" s="205"/>
      <c r="N126" s="41"/>
      <c r="O126" s="41"/>
      <c r="P126" s="41"/>
      <c r="Q126" s="41"/>
      <c r="R126" s="41"/>
      <c r="S126" s="41"/>
      <c r="T126" s="77"/>
      <c r="AT126" s="23" t="s">
        <v>167</v>
      </c>
      <c r="AU126" s="23" t="s">
        <v>82</v>
      </c>
    </row>
    <row r="127" spans="2:65" s="1" customFormat="1" ht="25.5" customHeight="1">
      <c r="B127" s="40"/>
      <c r="C127" s="191" t="s">
        <v>187</v>
      </c>
      <c r="D127" s="191" t="s">
        <v>162</v>
      </c>
      <c r="E127" s="192" t="s">
        <v>324</v>
      </c>
      <c r="F127" s="193" t="s">
        <v>325</v>
      </c>
      <c r="G127" s="194" t="s">
        <v>186</v>
      </c>
      <c r="H127" s="195">
        <v>20</v>
      </c>
      <c r="I127" s="196"/>
      <c r="J127" s="197">
        <f>ROUND(I127*H127,2)</f>
        <v>0</v>
      </c>
      <c r="K127" s="193" t="s">
        <v>21</v>
      </c>
      <c r="L127" s="60"/>
      <c r="M127" s="198" t="s">
        <v>21</v>
      </c>
      <c r="N127" s="199" t="s">
        <v>43</v>
      </c>
      <c r="O127" s="41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3" t="s">
        <v>166</v>
      </c>
      <c r="AT127" s="23" t="s">
        <v>162</v>
      </c>
      <c r="AU127" s="23" t="s">
        <v>82</v>
      </c>
      <c r="AY127" s="23" t="s">
        <v>160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3" t="s">
        <v>80</v>
      </c>
      <c r="BK127" s="202">
        <f>ROUND(I127*H127,2)</f>
        <v>0</v>
      </c>
      <c r="BL127" s="23" t="s">
        <v>166</v>
      </c>
      <c r="BM127" s="23" t="s">
        <v>212</v>
      </c>
    </row>
    <row r="128" spans="2:65" s="1" customFormat="1" ht="13.5">
      <c r="B128" s="40"/>
      <c r="C128" s="62"/>
      <c r="D128" s="203" t="s">
        <v>167</v>
      </c>
      <c r="E128" s="62"/>
      <c r="F128" s="204" t="s">
        <v>325</v>
      </c>
      <c r="G128" s="62"/>
      <c r="H128" s="62"/>
      <c r="I128" s="162"/>
      <c r="J128" s="62"/>
      <c r="K128" s="62"/>
      <c r="L128" s="60"/>
      <c r="M128" s="205"/>
      <c r="N128" s="41"/>
      <c r="O128" s="41"/>
      <c r="P128" s="41"/>
      <c r="Q128" s="41"/>
      <c r="R128" s="41"/>
      <c r="S128" s="41"/>
      <c r="T128" s="77"/>
      <c r="AT128" s="23" t="s">
        <v>167</v>
      </c>
      <c r="AU128" s="23" t="s">
        <v>82</v>
      </c>
    </row>
    <row r="129" spans="2:65" s="1" customFormat="1" ht="25.5" customHeight="1">
      <c r="B129" s="40"/>
      <c r="C129" s="191" t="s">
        <v>213</v>
      </c>
      <c r="D129" s="191" t="s">
        <v>162</v>
      </c>
      <c r="E129" s="192" t="s">
        <v>327</v>
      </c>
      <c r="F129" s="193" t="s">
        <v>328</v>
      </c>
      <c r="G129" s="194" t="s">
        <v>186</v>
      </c>
      <c r="H129" s="195">
        <v>20</v>
      </c>
      <c r="I129" s="196"/>
      <c r="J129" s="197">
        <f>ROUND(I129*H129,2)</f>
        <v>0</v>
      </c>
      <c r="K129" s="193" t="s">
        <v>21</v>
      </c>
      <c r="L129" s="60"/>
      <c r="M129" s="198" t="s">
        <v>21</v>
      </c>
      <c r="N129" s="199" t="s">
        <v>43</v>
      </c>
      <c r="O129" s="41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AR129" s="23" t="s">
        <v>166</v>
      </c>
      <c r="AT129" s="23" t="s">
        <v>162</v>
      </c>
      <c r="AU129" s="23" t="s">
        <v>82</v>
      </c>
      <c r="AY129" s="23" t="s">
        <v>160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3" t="s">
        <v>80</v>
      </c>
      <c r="BK129" s="202">
        <f>ROUND(I129*H129,2)</f>
        <v>0</v>
      </c>
      <c r="BL129" s="23" t="s">
        <v>166</v>
      </c>
      <c r="BM129" s="23" t="s">
        <v>216</v>
      </c>
    </row>
    <row r="130" spans="2:65" s="1" customFormat="1" ht="13.5">
      <c r="B130" s="40"/>
      <c r="C130" s="62"/>
      <c r="D130" s="203" t="s">
        <v>167</v>
      </c>
      <c r="E130" s="62"/>
      <c r="F130" s="204" t="s">
        <v>328</v>
      </c>
      <c r="G130" s="62"/>
      <c r="H130" s="62"/>
      <c r="I130" s="162"/>
      <c r="J130" s="62"/>
      <c r="K130" s="62"/>
      <c r="L130" s="60"/>
      <c r="M130" s="205"/>
      <c r="N130" s="41"/>
      <c r="O130" s="41"/>
      <c r="P130" s="41"/>
      <c r="Q130" s="41"/>
      <c r="R130" s="41"/>
      <c r="S130" s="41"/>
      <c r="T130" s="77"/>
      <c r="AT130" s="23" t="s">
        <v>167</v>
      </c>
      <c r="AU130" s="23" t="s">
        <v>82</v>
      </c>
    </row>
    <row r="131" spans="2:65" s="1" customFormat="1" ht="16.5" customHeight="1">
      <c r="B131" s="40"/>
      <c r="C131" s="191" t="s">
        <v>191</v>
      </c>
      <c r="D131" s="191" t="s">
        <v>162</v>
      </c>
      <c r="E131" s="192" t="s">
        <v>349</v>
      </c>
      <c r="F131" s="193" t="s">
        <v>350</v>
      </c>
      <c r="G131" s="194" t="s">
        <v>165</v>
      </c>
      <c r="H131" s="195">
        <v>4068</v>
      </c>
      <c r="I131" s="196"/>
      <c r="J131" s="197">
        <f>ROUND(I131*H131,2)</f>
        <v>0</v>
      </c>
      <c r="K131" s="193" t="s">
        <v>21</v>
      </c>
      <c r="L131" s="60"/>
      <c r="M131" s="198" t="s">
        <v>21</v>
      </c>
      <c r="N131" s="199" t="s">
        <v>43</v>
      </c>
      <c r="O131" s="4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3" t="s">
        <v>166</v>
      </c>
      <c r="AT131" s="23" t="s">
        <v>162</v>
      </c>
      <c r="AU131" s="23" t="s">
        <v>82</v>
      </c>
      <c r="AY131" s="23" t="s">
        <v>160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3" t="s">
        <v>80</v>
      </c>
      <c r="BK131" s="202">
        <f>ROUND(I131*H131,2)</f>
        <v>0</v>
      </c>
      <c r="BL131" s="23" t="s">
        <v>166</v>
      </c>
      <c r="BM131" s="23" t="s">
        <v>220</v>
      </c>
    </row>
    <row r="132" spans="2:65" s="1" customFormat="1" ht="13.5">
      <c r="B132" s="40"/>
      <c r="C132" s="62"/>
      <c r="D132" s="203" t="s">
        <v>167</v>
      </c>
      <c r="E132" s="62"/>
      <c r="F132" s="204" t="s">
        <v>350</v>
      </c>
      <c r="G132" s="62"/>
      <c r="H132" s="62"/>
      <c r="I132" s="162"/>
      <c r="J132" s="62"/>
      <c r="K132" s="62"/>
      <c r="L132" s="60"/>
      <c r="M132" s="205"/>
      <c r="N132" s="41"/>
      <c r="O132" s="41"/>
      <c r="P132" s="41"/>
      <c r="Q132" s="41"/>
      <c r="R132" s="41"/>
      <c r="S132" s="41"/>
      <c r="T132" s="77"/>
      <c r="AT132" s="23" t="s">
        <v>167</v>
      </c>
      <c r="AU132" s="23" t="s">
        <v>82</v>
      </c>
    </row>
    <row r="133" spans="2:65" s="11" customFormat="1" ht="13.5">
      <c r="B133" s="206"/>
      <c r="C133" s="207"/>
      <c r="D133" s="203" t="s">
        <v>177</v>
      </c>
      <c r="E133" s="208" t="s">
        <v>21</v>
      </c>
      <c r="F133" s="209" t="s">
        <v>384</v>
      </c>
      <c r="G133" s="207"/>
      <c r="H133" s="210">
        <v>4068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177</v>
      </c>
      <c r="AU133" s="216" t="s">
        <v>82</v>
      </c>
      <c r="AV133" s="11" t="s">
        <v>82</v>
      </c>
      <c r="AW133" s="11" t="s">
        <v>35</v>
      </c>
      <c r="AX133" s="11" t="s">
        <v>72</v>
      </c>
      <c r="AY133" s="216" t="s">
        <v>160</v>
      </c>
    </row>
    <row r="134" spans="2:65" s="12" customFormat="1" ht="13.5">
      <c r="B134" s="217"/>
      <c r="C134" s="218"/>
      <c r="D134" s="203" t="s">
        <v>177</v>
      </c>
      <c r="E134" s="219" t="s">
        <v>21</v>
      </c>
      <c r="F134" s="220" t="s">
        <v>179</v>
      </c>
      <c r="G134" s="218"/>
      <c r="H134" s="221">
        <v>4068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177</v>
      </c>
      <c r="AU134" s="227" t="s">
        <v>82</v>
      </c>
      <c r="AV134" s="12" t="s">
        <v>166</v>
      </c>
      <c r="AW134" s="12" t="s">
        <v>35</v>
      </c>
      <c r="AX134" s="12" t="s">
        <v>80</v>
      </c>
      <c r="AY134" s="227" t="s">
        <v>160</v>
      </c>
    </row>
    <row r="135" spans="2:65" s="1" customFormat="1" ht="16.5" customHeight="1">
      <c r="B135" s="40"/>
      <c r="C135" s="191" t="s">
        <v>10</v>
      </c>
      <c r="D135" s="191" t="s">
        <v>162</v>
      </c>
      <c r="E135" s="192" t="s">
        <v>352</v>
      </c>
      <c r="F135" s="193" t="s">
        <v>353</v>
      </c>
      <c r="G135" s="194" t="s">
        <v>165</v>
      </c>
      <c r="H135" s="195">
        <v>1017</v>
      </c>
      <c r="I135" s="196"/>
      <c r="J135" s="197">
        <f>ROUND(I135*H135,2)</f>
        <v>0</v>
      </c>
      <c r="K135" s="193" t="s">
        <v>21</v>
      </c>
      <c r="L135" s="60"/>
      <c r="M135" s="198" t="s">
        <v>21</v>
      </c>
      <c r="N135" s="199" t="s">
        <v>43</v>
      </c>
      <c r="O135" s="41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AR135" s="23" t="s">
        <v>166</v>
      </c>
      <c r="AT135" s="23" t="s">
        <v>162</v>
      </c>
      <c r="AU135" s="23" t="s">
        <v>82</v>
      </c>
      <c r="AY135" s="23" t="s">
        <v>160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3" t="s">
        <v>80</v>
      </c>
      <c r="BK135" s="202">
        <f>ROUND(I135*H135,2)</f>
        <v>0</v>
      </c>
      <c r="BL135" s="23" t="s">
        <v>166</v>
      </c>
      <c r="BM135" s="23" t="s">
        <v>223</v>
      </c>
    </row>
    <row r="136" spans="2:65" s="1" customFormat="1" ht="13.5">
      <c r="B136" s="40"/>
      <c r="C136" s="62"/>
      <c r="D136" s="203" t="s">
        <v>167</v>
      </c>
      <c r="E136" s="62"/>
      <c r="F136" s="204" t="s">
        <v>353</v>
      </c>
      <c r="G136" s="62"/>
      <c r="H136" s="62"/>
      <c r="I136" s="162"/>
      <c r="J136" s="62"/>
      <c r="K136" s="62"/>
      <c r="L136" s="60"/>
      <c r="M136" s="205"/>
      <c r="N136" s="41"/>
      <c r="O136" s="41"/>
      <c r="P136" s="41"/>
      <c r="Q136" s="41"/>
      <c r="R136" s="41"/>
      <c r="S136" s="41"/>
      <c r="T136" s="77"/>
      <c r="AT136" s="23" t="s">
        <v>167</v>
      </c>
      <c r="AU136" s="23" t="s">
        <v>82</v>
      </c>
    </row>
    <row r="137" spans="2:65" s="11" customFormat="1" ht="13.5">
      <c r="B137" s="206"/>
      <c r="C137" s="207"/>
      <c r="D137" s="203" t="s">
        <v>177</v>
      </c>
      <c r="E137" s="208" t="s">
        <v>21</v>
      </c>
      <c r="F137" s="209" t="s">
        <v>386</v>
      </c>
      <c r="G137" s="207"/>
      <c r="H137" s="210">
        <v>1017</v>
      </c>
      <c r="I137" s="211"/>
      <c r="J137" s="207"/>
      <c r="K137" s="207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177</v>
      </c>
      <c r="AU137" s="216" t="s">
        <v>82</v>
      </c>
      <c r="AV137" s="11" t="s">
        <v>82</v>
      </c>
      <c r="AW137" s="11" t="s">
        <v>35</v>
      </c>
      <c r="AX137" s="11" t="s">
        <v>72</v>
      </c>
      <c r="AY137" s="216" t="s">
        <v>160</v>
      </c>
    </row>
    <row r="138" spans="2:65" s="12" customFormat="1" ht="13.5">
      <c r="B138" s="217"/>
      <c r="C138" s="218"/>
      <c r="D138" s="203" t="s">
        <v>177</v>
      </c>
      <c r="E138" s="219" t="s">
        <v>21</v>
      </c>
      <c r="F138" s="220" t="s">
        <v>179</v>
      </c>
      <c r="G138" s="218"/>
      <c r="H138" s="221">
        <v>1017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177</v>
      </c>
      <c r="AU138" s="227" t="s">
        <v>82</v>
      </c>
      <c r="AV138" s="12" t="s">
        <v>166</v>
      </c>
      <c r="AW138" s="12" t="s">
        <v>35</v>
      </c>
      <c r="AX138" s="12" t="s">
        <v>80</v>
      </c>
      <c r="AY138" s="227" t="s">
        <v>160</v>
      </c>
    </row>
    <row r="139" spans="2:65" s="10" customFormat="1" ht="29.85" customHeight="1">
      <c r="B139" s="175"/>
      <c r="C139" s="176"/>
      <c r="D139" s="177" t="s">
        <v>71</v>
      </c>
      <c r="E139" s="189" t="s">
        <v>355</v>
      </c>
      <c r="F139" s="189" t="s">
        <v>356</v>
      </c>
      <c r="G139" s="176"/>
      <c r="H139" s="176"/>
      <c r="I139" s="179"/>
      <c r="J139" s="190">
        <f>BK139</f>
        <v>0</v>
      </c>
      <c r="K139" s="176"/>
      <c r="L139" s="181"/>
      <c r="M139" s="182"/>
      <c r="N139" s="183"/>
      <c r="O139" s="183"/>
      <c r="P139" s="184">
        <f>SUM(P140:P145)</f>
        <v>0</v>
      </c>
      <c r="Q139" s="183"/>
      <c r="R139" s="184">
        <f>SUM(R140:R145)</f>
        <v>0</v>
      </c>
      <c r="S139" s="183"/>
      <c r="T139" s="185">
        <f>SUM(T140:T145)</f>
        <v>0</v>
      </c>
      <c r="AR139" s="186" t="s">
        <v>80</v>
      </c>
      <c r="AT139" s="187" t="s">
        <v>71</v>
      </c>
      <c r="AU139" s="187" t="s">
        <v>80</v>
      </c>
      <c r="AY139" s="186" t="s">
        <v>160</v>
      </c>
      <c r="BK139" s="188">
        <f>SUM(BK140:BK145)</f>
        <v>0</v>
      </c>
    </row>
    <row r="140" spans="2:65" s="1" customFormat="1" ht="16.5" customHeight="1">
      <c r="B140" s="40"/>
      <c r="C140" s="191" t="s">
        <v>195</v>
      </c>
      <c r="D140" s="191" t="s">
        <v>162</v>
      </c>
      <c r="E140" s="192" t="s">
        <v>358</v>
      </c>
      <c r="F140" s="193" t="s">
        <v>359</v>
      </c>
      <c r="G140" s="194" t="s">
        <v>235</v>
      </c>
      <c r="H140" s="195">
        <v>858.34799999999996</v>
      </c>
      <c r="I140" s="196"/>
      <c r="J140" s="197">
        <f>ROUND(I140*H140,2)</f>
        <v>0</v>
      </c>
      <c r="K140" s="193" t="s">
        <v>21</v>
      </c>
      <c r="L140" s="60"/>
      <c r="M140" s="198" t="s">
        <v>21</v>
      </c>
      <c r="N140" s="199" t="s">
        <v>43</v>
      </c>
      <c r="O140" s="41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AR140" s="23" t="s">
        <v>166</v>
      </c>
      <c r="AT140" s="23" t="s">
        <v>162</v>
      </c>
      <c r="AU140" s="23" t="s">
        <v>82</v>
      </c>
      <c r="AY140" s="23" t="s">
        <v>160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23" t="s">
        <v>80</v>
      </c>
      <c r="BK140" s="202">
        <f>ROUND(I140*H140,2)</f>
        <v>0</v>
      </c>
      <c r="BL140" s="23" t="s">
        <v>166</v>
      </c>
      <c r="BM140" s="23" t="s">
        <v>226</v>
      </c>
    </row>
    <row r="141" spans="2:65" s="1" customFormat="1" ht="13.5">
      <c r="B141" s="40"/>
      <c r="C141" s="62"/>
      <c r="D141" s="203" t="s">
        <v>167</v>
      </c>
      <c r="E141" s="62"/>
      <c r="F141" s="204" t="s">
        <v>359</v>
      </c>
      <c r="G141" s="62"/>
      <c r="H141" s="62"/>
      <c r="I141" s="162"/>
      <c r="J141" s="62"/>
      <c r="K141" s="62"/>
      <c r="L141" s="60"/>
      <c r="M141" s="205"/>
      <c r="N141" s="41"/>
      <c r="O141" s="41"/>
      <c r="P141" s="41"/>
      <c r="Q141" s="41"/>
      <c r="R141" s="41"/>
      <c r="S141" s="41"/>
      <c r="T141" s="77"/>
      <c r="AT141" s="23" t="s">
        <v>167</v>
      </c>
      <c r="AU141" s="23" t="s">
        <v>82</v>
      </c>
    </row>
    <row r="142" spans="2:65" s="1" customFormat="1" ht="16.5" customHeight="1">
      <c r="B142" s="40"/>
      <c r="C142" s="191" t="s">
        <v>227</v>
      </c>
      <c r="D142" s="191" t="s">
        <v>162</v>
      </c>
      <c r="E142" s="192" t="s">
        <v>361</v>
      </c>
      <c r="F142" s="193" t="s">
        <v>362</v>
      </c>
      <c r="G142" s="194" t="s">
        <v>235</v>
      </c>
      <c r="H142" s="195">
        <v>858.34799999999996</v>
      </c>
      <c r="I142" s="196"/>
      <c r="J142" s="197">
        <f>ROUND(I142*H142,2)</f>
        <v>0</v>
      </c>
      <c r="K142" s="193" t="s">
        <v>21</v>
      </c>
      <c r="L142" s="60"/>
      <c r="M142" s="198" t="s">
        <v>21</v>
      </c>
      <c r="N142" s="199" t="s">
        <v>43</v>
      </c>
      <c r="O142" s="41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3" t="s">
        <v>166</v>
      </c>
      <c r="AT142" s="23" t="s">
        <v>162</v>
      </c>
      <c r="AU142" s="23" t="s">
        <v>82</v>
      </c>
      <c r="AY142" s="23" t="s">
        <v>160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3" t="s">
        <v>80</v>
      </c>
      <c r="BK142" s="202">
        <f>ROUND(I142*H142,2)</f>
        <v>0</v>
      </c>
      <c r="BL142" s="23" t="s">
        <v>166</v>
      </c>
      <c r="BM142" s="23" t="s">
        <v>230</v>
      </c>
    </row>
    <row r="143" spans="2:65" s="1" customFormat="1" ht="13.5">
      <c r="B143" s="40"/>
      <c r="C143" s="62"/>
      <c r="D143" s="203" t="s">
        <v>167</v>
      </c>
      <c r="E143" s="62"/>
      <c r="F143" s="204" t="s">
        <v>362</v>
      </c>
      <c r="G143" s="62"/>
      <c r="H143" s="62"/>
      <c r="I143" s="162"/>
      <c r="J143" s="62"/>
      <c r="K143" s="62"/>
      <c r="L143" s="60"/>
      <c r="M143" s="205"/>
      <c r="N143" s="41"/>
      <c r="O143" s="41"/>
      <c r="P143" s="41"/>
      <c r="Q143" s="41"/>
      <c r="R143" s="41"/>
      <c r="S143" s="41"/>
      <c r="T143" s="77"/>
      <c r="AT143" s="23" t="s">
        <v>167</v>
      </c>
      <c r="AU143" s="23" t="s">
        <v>82</v>
      </c>
    </row>
    <row r="144" spans="2:65" s="1" customFormat="1" ht="25.5" customHeight="1">
      <c r="B144" s="40"/>
      <c r="C144" s="191" t="s">
        <v>200</v>
      </c>
      <c r="D144" s="191" t="s">
        <v>162</v>
      </c>
      <c r="E144" s="192" t="s">
        <v>365</v>
      </c>
      <c r="F144" s="193" t="s">
        <v>366</v>
      </c>
      <c r="G144" s="194" t="s">
        <v>235</v>
      </c>
      <c r="H144" s="195">
        <v>858.34799999999996</v>
      </c>
      <c r="I144" s="196"/>
      <c r="J144" s="197">
        <f>ROUND(I144*H144,2)</f>
        <v>0</v>
      </c>
      <c r="K144" s="193" t="s">
        <v>21</v>
      </c>
      <c r="L144" s="60"/>
      <c r="M144" s="198" t="s">
        <v>21</v>
      </c>
      <c r="N144" s="199" t="s">
        <v>43</v>
      </c>
      <c r="O144" s="41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AR144" s="23" t="s">
        <v>166</v>
      </c>
      <c r="AT144" s="23" t="s">
        <v>162</v>
      </c>
      <c r="AU144" s="23" t="s">
        <v>82</v>
      </c>
      <c r="AY144" s="23" t="s">
        <v>160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3" t="s">
        <v>80</v>
      </c>
      <c r="BK144" s="202">
        <f>ROUND(I144*H144,2)</f>
        <v>0</v>
      </c>
      <c r="BL144" s="23" t="s">
        <v>166</v>
      </c>
      <c r="BM144" s="23" t="s">
        <v>236</v>
      </c>
    </row>
    <row r="145" spans="2:65" s="1" customFormat="1" ht="13.5">
      <c r="B145" s="40"/>
      <c r="C145" s="62"/>
      <c r="D145" s="203" t="s">
        <v>167</v>
      </c>
      <c r="E145" s="62"/>
      <c r="F145" s="204" t="s">
        <v>366</v>
      </c>
      <c r="G145" s="62"/>
      <c r="H145" s="62"/>
      <c r="I145" s="162"/>
      <c r="J145" s="62"/>
      <c r="K145" s="62"/>
      <c r="L145" s="60"/>
      <c r="M145" s="205"/>
      <c r="N145" s="41"/>
      <c r="O145" s="41"/>
      <c r="P145" s="41"/>
      <c r="Q145" s="41"/>
      <c r="R145" s="41"/>
      <c r="S145" s="41"/>
      <c r="T145" s="77"/>
      <c r="AT145" s="23" t="s">
        <v>167</v>
      </c>
      <c r="AU145" s="23" t="s">
        <v>82</v>
      </c>
    </row>
    <row r="146" spans="2:65" s="10" customFormat="1" ht="29.85" customHeight="1">
      <c r="B146" s="175"/>
      <c r="C146" s="176"/>
      <c r="D146" s="177" t="s">
        <v>71</v>
      </c>
      <c r="E146" s="189" t="s">
        <v>368</v>
      </c>
      <c r="F146" s="189" t="s">
        <v>369</v>
      </c>
      <c r="G146" s="176"/>
      <c r="H146" s="176"/>
      <c r="I146" s="179"/>
      <c r="J146" s="190">
        <f>BK146</f>
        <v>0</v>
      </c>
      <c r="K146" s="176"/>
      <c r="L146" s="181"/>
      <c r="M146" s="182"/>
      <c r="N146" s="183"/>
      <c r="O146" s="183"/>
      <c r="P146" s="184">
        <f>SUM(P147:P148)</f>
        <v>0</v>
      </c>
      <c r="Q146" s="183"/>
      <c r="R146" s="184">
        <f>SUM(R147:R148)</f>
        <v>0</v>
      </c>
      <c r="S146" s="183"/>
      <c r="T146" s="185">
        <f>SUM(T147:T148)</f>
        <v>0</v>
      </c>
      <c r="AR146" s="186" t="s">
        <v>80</v>
      </c>
      <c r="AT146" s="187" t="s">
        <v>71</v>
      </c>
      <c r="AU146" s="187" t="s">
        <v>80</v>
      </c>
      <c r="AY146" s="186" t="s">
        <v>160</v>
      </c>
      <c r="BK146" s="188">
        <f>SUM(BK147:BK148)</f>
        <v>0</v>
      </c>
    </row>
    <row r="147" spans="2:65" s="1" customFormat="1" ht="25.5" customHeight="1">
      <c r="B147" s="40"/>
      <c r="C147" s="191" t="s">
        <v>238</v>
      </c>
      <c r="D147" s="191" t="s">
        <v>162</v>
      </c>
      <c r="E147" s="192" t="s">
        <v>370</v>
      </c>
      <c r="F147" s="193" t="s">
        <v>371</v>
      </c>
      <c r="G147" s="194" t="s">
        <v>235</v>
      </c>
      <c r="H147" s="195">
        <v>192.542</v>
      </c>
      <c r="I147" s="196"/>
      <c r="J147" s="197">
        <f>ROUND(I147*H147,2)</f>
        <v>0</v>
      </c>
      <c r="K147" s="193" t="s">
        <v>21</v>
      </c>
      <c r="L147" s="60"/>
      <c r="M147" s="198" t="s">
        <v>21</v>
      </c>
      <c r="N147" s="199" t="s">
        <v>43</v>
      </c>
      <c r="O147" s="41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AR147" s="23" t="s">
        <v>166</v>
      </c>
      <c r="AT147" s="23" t="s">
        <v>162</v>
      </c>
      <c r="AU147" s="23" t="s">
        <v>82</v>
      </c>
      <c r="AY147" s="23" t="s">
        <v>160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23" t="s">
        <v>80</v>
      </c>
      <c r="BK147" s="202">
        <f>ROUND(I147*H147,2)</f>
        <v>0</v>
      </c>
      <c r="BL147" s="23" t="s">
        <v>166</v>
      </c>
      <c r="BM147" s="23" t="s">
        <v>241</v>
      </c>
    </row>
    <row r="148" spans="2:65" s="1" customFormat="1" ht="13.5">
      <c r="B148" s="40"/>
      <c r="C148" s="62"/>
      <c r="D148" s="203" t="s">
        <v>167</v>
      </c>
      <c r="E148" s="62"/>
      <c r="F148" s="204" t="s">
        <v>371</v>
      </c>
      <c r="G148" s="62"/>
      <c r="H148" s="62"/>
      <c r="I148" s="162"/>
      <c r="J148" s="62"/>
      <c r="K148" s="62"/>
      <c r="L148" s="60"/>
      <c r="M148" s="205"/>
      <c r="N148" s="41"/>
      <c r="O148" s="41"/>
      <c r="P148" s="41"/>
      <c r="Q148" s="41"/>
      <c r="R148" s="41"/>
      <c r="S148" s="41"/>
      <c r="T148" s="77"/>
      <c r="AT148" s="23" t="s">
        <v>167</v>
      </c>
      <c r="AU148" s="23" t="s">
        <v>82</v>
      </c>
    </row>
    <row r="149" spans="2:65" s="10" customFormat="1" ht="37.35" customHeight="1">
      <c r="B149" s="175"/>
      <c r="C149" s="176"/>
      <c r="D149" s="177" t="s">
        <v>71</v>
      </c>
      <c r="E149" s="178" t="s">
        <v>373</v>
      </c>
      <c r="F149" s="178" t="s">
        <v>374</v>
      </c>
      <c r="G149" s="176"/>
      <c r="H149" s="176"/>
      <c r="I149" s="179"/>
      <c r="J149" s="180">
        <f>BK149</f>
        <v>0</v>
      </c>
      <c r="K149" s="176"/>
      <c r="L149" s="181"/>
      <c r="M149" s="182"/>
      <c r="N149" s="183"/>
      <c r="O149" s="183"/>
      <c r="P149" s="184">
        <f>P150</f>
        <v>0</v>
      </c>
      <c r="Q149" s="183"/>
      <c r="R149" s="184">
        <f>R150</f>
        <v>0</v>
      </c>
      <c r="S149" s="183"/>
      <c r="T149" s="185">
        <f>T150</f>
        <v>0</v>
      </c>
      <c r="AR149" s="186" t="s">
        <v>180</v>
      </c>
      <c r="AT149" s="187" t="s">
        <v>71</v>
      </c>
      <c r="AU149" s="187" t="s">
        <v>72</v>
      </c>
      <c r="AY149" s="186" t="s">
        <v>160</v>
      </c>
      <c r="BK149" s="188">
        <f>BK150</f>
        <v>0</v>
      </c>
    </row>
    <row r="150" spans="2:65" s="10" customFormat="1" ht="19.899999999999999" customHeight="1">
      <c r="B150" s="175"/>
      <c r="C150" s="176"/>
      <c r="D150" s="177" t="s">
        <v>71</v>
      </c>
      <c r="E150" s="189" t="s">
        <v>375</v>
      </c>
      <c r="F150" s="189" t="s">
        <v>376</v>
      </c>
      <c r="G150" s="176"/>
      <c r="H150" s="176"/>
      <c r="I150" s="179"/>
      <c r="J150" s="190">
        <f>BK150</f>
        <v>0</v>
      </c>
      <c r="K150" s="176"/>
      <c r="L150" s="181"/>
      <c r="M150" s="182"/>
      <c r="N150" s="183"/>
      <c r="O150" s="183"/>
      <c r="P150" s="184">
        <f>SUM(P151:P154)</f>
        <v>0</v>
      </c>
      <c r="Q150" s="183"/>
      <c r="R150" s="184">
        <f>SUM(R151:R154)</f>
        <v>0</v>
      </c>
      <c r="S150" s="183"/>
      <c r="T150" s="185">
        <f>SUM(T151:T154)</f>
        <v>0</v>
      </c>
      <c r="AR150" s="186" t="s">
        <v>180</v>
      </c>
      <c r="AT150" s="187" t="s">
        <v>71</v>
      </c>
      <c r="AU150" s="187" t="s">
        <v>80</v>
      </c>
      <c r="AY150" s="186" t="s">
        <v>160</v>
      </c>
      <c r="BK150" s="188">
        <f>SUM(BK151:BK154)</f>
        <v>0</v>
      </c>
    </row>
    <row r="151" spans="2:65" s="1" customFormat="1" ht="16.5" customHeight="1">
      <c r="B151" s="40"/>
      <c r="C151" s="191" t="s">
        <v>204</v>
      </c>
      <c r="D151" s="191" t="s">
        <v>162</v>
      </c>
      <c r="E151" s="192" t="s">
        <v>378</v>
      </c>
      <c r="F151" s="193" t="s">
        <v>379</v>
      </c>
      <c r="G151" s="194" t="s">
        <v>235</v>
      </c>
      <c r="H151" s="195">
        <v>1195.2</v>
      </c>
      <c r="I151" s="196"/>
      <c r="J151" s="197">
        <f>ROUND(I151*H151,2)</f>
        <v>0</v>
      </c>
      <c r="K151" s="193" t="s">
        <v>21</v>
      </c>
      <c r="L151" s="60"/>
      <c r="M151" s="198" t="s">
        <v>21</v>
      </c>
      <c r="N151" s="199" t="s">
        <v>43</v>
      </c>
      <c r="O151" s="41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AR151" s="23" t="s">
        <v>166</v>
      </c>
      <c r="AT151" s="23" t="s">
        <v>162</v>
      </c>
      <c r="AU151" s="23" t="s">
        <v>82</v>
      </c>
      <c r="AY151" s="23" t="s">
        <v>160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3" t="s">
        <v>80</v>
      </c>
      <c r="BK151" s="202">
        <f>ROUND(I151*H151,2)</f>
        <v>0</v>
      </c>
      <c r="BL151" s="23" t="s">
        <v>166</v>
      </c>
      <c r="BM151" s="23" t="s">
        <v>246</v>
      </c>
    </row>
    <row r="152" spans="2:65" s="1" customFormat="1" ht="13.5">
      <c r="B152" s="40"/>
      <c r="C152" s="62"/>
      <c r="D152" s="203" t="s">
        <v>167</v>
      </c>
      <c r="E152" s="62"/>
      <c r="F152" s="204" t="s">
        <v>379</v>
      </c>
      <c r="G152" s="62"/>
      <c r="H152" s="62"/>
      <c r="I152" s="162"/>
      <c r="J152" s="62"/>
      <c r="K152" s="62"/>
      <c r="L152" s="60"/>
      <c r="M152" s="205"/>
      <c r="N152" s="41"/>
      <c r="O152" s="41"/>
      <c r="P152" s="41"/>
      <c r="Q152" s="41"/>
      <c r="R152" s="41"/>
      <c r="S152" s="41"/>
      <c r="T152" s="77"/>
      <c r="AT152" s="23" t="s">
        <v>167</v>
      </c>
      <c r="AU152" s="23" t="s">
        <v>82</v>
      </c>
    </row>
    <row r="153" spans="2:65" s="11" customFormat="1" ht="13.5">
      <c r="B153" s="206"/>
      <c r="C153" s="207"/>
      <c r="D153" s="203" t="s">
        <v>177</v>
      </c>
      <c r="E153" s="208" t="s">
        <v>21</v>
      </c>
      <c r="F153" s="209" t="s">
        <v>388</v>
      </c>
      <c r="G153" s="207"/>
      <c r="H153" s="210">
        <v>1195.2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177</v>
      </c>
      <c r="AU153" s="216" t="s">
        <v>82</v>
      </c>
      <c r="AV153" s="11" t="s">
        <v>82</v>
      </c>
      <c r="AW153" s="11" t="s">
        <v>35</v>
      </c>
      <c r="AX153" s="11" t="s">
        <v>72</v>
      </c>
      <c r="AY153" s="216" t="s">
        <v>160</v>
      </c>
    </row>
    <row r="154" spans="2:65" s="12" customFormat="1" ht="13.5">
      <c r="B154" s="217"/>
      <c r="C154" s="218"/>
      <c r="D154" s="203" t="s">
        <v>177</v>
      </c>
      <c r="E154" s="219" t="s">
        <v>21</v>
      </c>
      <c r="F154" s="220" t="s">
        <v>179</v>
      </c>
      <c r="G154" s="218"/>
      <c r="H154" s="221">
        <v>1195.2</v>
      </c>
      <c r="I154" s="222"/>
      <c r="J154" s="218"/>
      <c r="K154" s="218"/>
      <c r="L154" s="223"/>
      <c r="M154" s="238"/>
      <c r="N154" s="239"/>
      <c r="O154" s="239"/>
      <c r="P154" s="239"/>
      <c r="Q154" s="239"/>
      <c r="R154" s="239"/>
      <c r="S154" s="239"/>
      <c r="T154" s="240"/>
      <c r="AT154" s="227" t="s">
        <v>177</v>
      </c>
      <c r="AU154" s="227" t="s">
        <v>82</v>
      </c>
      <c r="AV154" s="12" t="s">
        <v>166</v>
      </c>
      <c r="AW154" s="12" t="s">
        <v>35</v>
      </c>
      <c r="AX154" s="12" t="s">
        <v>80</v>
      </c>
      <c r="AY154" s="227" t="s">
        <v>160</v>
      </c>
    </row>
    <row r="155" spans="2:65" s="1" customFormat="1" ht="6.95" customHeight="1">
      <c r="B155" s="55"/>
      <c r="C155" s="56"/>
      <c r="D155" s="56"/>
      <c r="E155" s="56"/>
      <c r="F155" s="56"/>
      <c r="G155" s="56"/>
      <c r="H155" s="56"/>
      <c r="I155" s="138"/>
      <c r="J155" s="56"/>
      <c r="K155" s="56"/>
      <c r="L155" s="60"/>
    </row>
  </sheetData>
  <sheetProtection algorithmName="SHA-512" hashValue="mf2bgykIfYQYl5gBzopjPa2pEMCOFheuMKcfl3a6JyysPH9p1iDFyiTVTaeXxhY5HfWzjZhYKxBOKk86F8TIIQ==" saltValue="b1Ti0kIzKqAoKY3yxe9wZBauv86hpU3mneHe/2FoA5HxGSLZtOv/cPzrCvDp7izyMAXOSAE4Ez79IrFpZKD/yQ==" spinCount="100000" sheet="1" objects="1" scenarios="1" formatColumns="0" formatRows="0" autoFilter="0"/>
  <autoFilter ref="C83:K154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1" t="s">
        <v>123</v>
      </c>
      <c r="H1" s="381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3" t="s">
        <v>88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3" t="str">
        <f>'Rekapitulace stavby'!K6</f>
        <v>Zhotovení projektové dokumentace na akci II/280 Březno, rekonstrukce</v>
      </c>
      <c r="F7" s="374"/>
      <c r="G7" s="374"/>
      <c r="H7" s="374"/>
      <c r="I7" s="116"/>
      <c r="J7" s="28"/>
      <c r="K7" s="30"/>
    </row>
    <row r="8" spans="1:70" s="1" customFormat="1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5" t="s">
        <v>389</v>
      </c>
      <c r="F9" s="376"/>
      <c r="G9" s="376"/>
      <c r="H9" s="376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29</v>
      </c>
      <c r="G12" s="41"/>
      <c r="H12" s="41"/>
      <c r="I12" s="118" t="s">
        <v>25</v>
      </c>
      <c r="J12" s="119" t="str">
        <f>'Rekapitulace stavby'!AN8</f>
        <v>4. 9. 2017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>AVS Projekt s.r.o.</v>
      </c>
      <c r="F21" s="41"/>
      <c r="G21" s="41"/>
      <c r="H21" s="41"/>
      <c r="I21" s="118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2" t="s">
        <v>21</v>
      </c>
      <c r="F24" s="342"/>
      <c r="G24" s="342"/>
      <c r="H24" s="342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ROUND(SUM(BE78:BE111), 2)</f>
        <v>0</v>
      </c>
      <c r="G30" s="41"/>
      <c r="H30" s="41"/>
      <c r="I30" s="130">
        <v>0.21</v>
      </c>
      <c r="J30" s="129">
        <f>ROUND(ROUND((SUM(BE78:BE111)),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ROUND(SUM(BF78:BF111), 2)</f>
        <v>0</v>
      </c>
      <c r="G31" s="41"/>
      <c r="H31" s="41"/>
      <c r="I31" s="130">
        <v>0.15</v>
      </c>
      <c r="J31" s="129">
        <f>ROUND(ROUND((SUM(BF78:BF111)),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ROUND(SUM(BG78:BG111),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ROUND(SUM(BH78:BH111),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ROUND(SUM(BI78:BI111),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3" t="str">
        <f>E7</f>
        <v>Zhotovení projektové dokumentace na akci II/280 Březno, rekonstrukce</v>
      </c>
      <c r="F45" s="374"/>
      <c r="G45" s="374"/>
      <c r="H45" s="37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5" t="str">
        <f>E9</f>
        <v>102_1 - DIO Etapa 1</v>
      </c>
      <c r="F47" s="376"/>
      <c r="G47" s="376"/>
      <c r="H47" s="37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4. 9. 2017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2" t="str">
        <f>E21</f>
        <v>AVS Projekt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7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135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8" customFormat="1" ht="19.899999999999999" customHeight="1">
      <c r="B58" s="155"/>
      <c r="C58" s="156"/>
      <c r="D58" s="157" t="s">
        <v>139</v>
      </c>
      <c r="E58" s="158"/>
      <c r="F58" s="158"/>
      <c r="G58" s="158"/>
      <c r="H58" s="158"/>
      <c r="I58" s="159"/>
      <c r="J58" s="160">
        <f>J80</f>
        <v>0</v>
      </c>
      <c r="K58" s="161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50000000000003" customHeight="1">
      <c r="B65" s="40"/>
      <c r="C65" s="61" t="s">
        <v>144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16.5" customHeight="1">
      <c r="B68" s="40"/>
      <c r="C68" s="62"/>
      <c r="D68" s="62"/>
      <c r="E68" s="378" t="str">
        <f>E7</f>
        <v>Zhotovení projektové dokumentace na akci II/280 Březno, rekonstrukce</v>
      </c>
      <c r="F68" s="379"/>
      <c r="G68" s="379"/>
      <c r="H68" s="379"/>
      <c r="I68" s="162"/>
      <c r="J68" s="62"/>
      <c r="K68" s="62"/>
      <c r="L68" s="60"/>
    </row>
    <row r="69" spans="2:63" s="1" customFormat="1" ht="14.45" customHeight="1">
      <c r="B69" s="40"/>
      <c r="C69" s="64" t="s">
        <v>128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17.25" customHeight="1">
      <c r="B70" s="40"/>
      <c r="C70" s="62"/>
      <c r="D70" s="62"/>
      <c r="E70" s="353" t="str">
        <f>E9</f>
        <v>102_1 - DIO Etapa 1</v>
      </c>
      <c r="F70" s="380"/>
      <c r="G70" s="380"/>
      <c r="H70" s="380"/>
      <c r="I70" s="162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8" customHeight="1">
      <c r="B72" s="40"/>
      <c r="C72" s="64" t="s">
        <v>23</v>
      </c>
      <c r="D72" s="62"/>
      <c r="E72" s="62"/>
      <c r="F72" s="163" t="str">
        <f>F12</f>
        <v xml:space="preserve"> </v>
      </c>
      <c r="G72" s="62"/>
      <c r="H72" s="62"/>
      <c r="I72" s="164" t="s">
        <v>25</v>
      </c>
      <c r="J72" s="72" t="str">
        <f>IF(J12="","",J12)</f>
        <v>4. 9. 2017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>
      <c r="B74" s="40"/>
      <c r="C74" s="64" t="s">
        <v>27</v>
      </c>
      <c r="D74" s="62"/>
      <c r="E74" s="62"/>
      <c r="F74" s="163" t="str">
        <f>E15</f>
        <v xml:space="preserve"> </v>
      </c>
      <c r="G74" s="62"/>
      <c r="H74" s="62"/>
      <c r="I74" s="164" t="s">
        <v>33</v>
      </c>
      <c r="J74" s="163" t="str">
        <f>E21</f>
        <v>AVS Projekt s.r.o.</v>
      </c>
      <c r="K74" s="62"/>
      <c r="L74" s="60"/>
    </row>
    <row r="75" spans="2:63" s="1" customFormat="1" ht="14.45" customHeight="1">
      <c r="B75" s="40"/>
      <c r="C75" s="64" t="s">
        <v>31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3" s="9" customFormat="1" ht="29.25" customHeight="1">
      <c r="B77" s="165"/>
      <c r="C77" s="166" t="s">
        <v>145</v>
      </c>
      <c r="D77" s="167" t="s">
        <v>57</v>
      </c>
      <c r="E77" s="167" t="s">
        <v>53</v>
      </c>
      <c r="F77" s="167" t="s">
        <v>146</v>
      </c>
      <c r="G77" s="167" t="s">
        <v>147</v>
      </c>
      <c r="H77" s="167" t="s">
        <v>148</v>
      </c>
      <c r="I77" s="168" t="s">
        <v>149</v>
      </c>
      <c r="J77" s="167" t="s">
        <v>132</v>
      </c>
      <c r="K77" s="169" t="s">
        <v>150</v>
      </c>
      <c r="L77" s="170"/>
      <c r="M77" s="80" t="s">
        <v>151</v>
      </c>
      <c r="N77" s="81" t="s">
        <v>42</v>
      </c>
      <c r="O77" s="81" t="s">
        <v>152</v>
      </c>
      <c r="P77" s="81" t="s">
        <v>153</v>
      </c>
      <c r="Q77" s="81" t="s">
        <v>154</v>
      </c>
      <c r="R77" s="81" t="s">
        <v>155</v>
      </c>
      <c r="S77" s="81" t="s">
        <v>156</v>
      </c>
      <c r="T77" s="82" t="s">
        <v>157</v>
      </c>
    </row>
    <row r="78" spans="2:63" s="1" customFormat="1" ht="29.25" customHeight="1">
      <c r="B78" s="40"/>
      <c r="C78" s="86" t="s">
        <v>133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</f>
        <v>0</v>
      </c>
      <c r="Q78" s="84"/>
      <c r="R78" s="172">
        <f>R79</f>
        <v>0</v>
      </c>
      <c r="S78" s="84"/>
      <c r="T78" s="173">
        <f>T79</f>
        <v>0</v>
      </c>
      <c r="AT78" s="23" t="s">
        <v>71</v>
      </c>
      <c r="AU78" s="23" t="s">
        <v>134</v>
      </c>
      <c r="BK78" s="174">
        <f>BK79</f>
        <v>0</v>
      </c>
    </row>
    <row r="79" spans="2:63" s="10" customFormat="1" ht="37.35" customHeight="1">
      <c r="B79" s="175"/>
      <c r="C79" s="176"/>
      <c r="D79" s="177" t="s">
        <v>71</v>
      </c>
      <c r="E79" s="178" t="s">
        <v>158</v>
      </c>
      <c r="F79" s="178" t="s">
        <v>159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P80</f>
        <v>0</v>
      </c>
      <c r="Q79" s="183"/>
      <c r="R79" s="184">
        <f>R80</f>
        <v>0</v>
      </c>
      <c r="S79" s="183"/>
      <c r="T79" s="185">
        <f>T80</f>
        <v>0</v>
      </c>
      <c r="AR79" s="186" t="s">
        <v>80</v>
      </c>
      <c r="AT79" s="187" t="s">
        <v>71</v>
      </c>
      <c r="AU79" s="187" t="s">
        <v>72</v>
      </c>
      <c r="AY79" s="186" t="s">
        <v>160</v>
      </c>
      <c r="BK79" s="188">
        <f>BK80</f>
        <v>0</v>
      </c>
    </row>
    <row r="80" spans="2:63" s="10" customFormat="1" ht="19.899999999999999" customHeight="1">
      <c r="B80" s="175"/>
      <c r="C80" s="176"/>
      <c r="D80" s="177" t="s">
        <v>71</v>
      </c>
      <c r="E80" s="189" t="s">
        <v>196</v>
      </c>
      <c r="F80" s="189" t="s">
        <v>291</v>
      </c>
      <c r="G80" s="176"/>
      <c r="H80" s="176"/>
      <c r="I80" s="179"/>
      <c r="J80" s="190">
        <f>BK80</f>
        <v>0</v>
      </c>
      <c r="K80" s="176"/>
      <c r="L80" s="181"/>
      <c r="M80" s="182"/>
      <c r="N80" s="183"/>
      <c r="O80" s="183"/>
      <c r="P80" s="184">
        <f>SUM(P81:P111)</f>
        <v>0</v>
      </c>
      <c r="Q80" s="183"/>
      <c r="R80" s="184">
        <f>SUM(R81:R111)</f>
        <v>0</v>
      </c>
      <c r="S80" s="183"/>
      <c r="T80" s="185">
        <f>SUM(T81:T111)</f>
        <v>0</v>
      </c>
      <c r="AR80" s="186" t="s">
        <v>80</v>
      </c>
      <c r="AT80" s="187" t="s">
        <v>71</v>
      </c>
      <c r="AU80" s="187" t="s">
        <v>80</v>
      </c>
      <c r="AY80" s="186" t="s">
        <v>160</v>
      </c>
      <c r="BK80" s="188">
        <f>SUM(BK81:BK111)</f>
        <v>0</v>
      </c>
    </row>
    <row r="81" spans="2:65" s="1" customFormat="1" ht="16.5" customHeight="1">
      <c r="B81" s="40"/>
      <c r="C81" s="191" t="s">
        <v>166</v>
      </c>
      <c r="D81" s="191" t="s">
        <v>162</v>
      </c>
      <c r="E81" s="192" t="s">
        <v>390</v>
      </c>
      <c r="F81" s="193" t="s">
        <v>391</v>
      </c>
      <c r="G81" s="194" t="s">
        <v>289</v>
      </c>
      <c r="H81" s="195">
        <v>33</v>
      </c>
      <c r="I81" s="196"/>
      <c r="J81" s="197">
        <f>ROUND(I81*H81,2)</f>
        <v>0</v>
      </c>
      <c r="K81" s="193" t="s">
        <v>21</v>
      </c>
      <c r="L81" s="60"/>
      <c r="M81" s="198" t="s">
        <v>21</v>
      </c>
      <c r="N81" s="199" t="s">
        <v>43</v>
      </c>
      <c r="O81" s="41"/>
      <c r="P81" s="200">
        <f>O81*H81</f>
        <v>0</v>
      </c>
      <c r="Q81" s="200">
        <v>0</v>
      </c>
      <c r="R81" s="200">
        <f>Q81*H81</f>
        <v>0</v>
      </c>
      <c r="S81" s="200">
        <v>0</v>
      </c>
      <c r="T81" s="201">
        <f>S81*H81</f>
        <v>0</v>
      </c>
      <c r="AR81" s="23" t="s">
        <v>166</v>
      </c>
      <c r="AT81" s="23" t="s">
        <v>162</v>
      </c>
      <c r="AU81" s="23" t="s">
        <v>82</v>
      </c>
      <c r="AY81" s="23" t="s">
        <v>160</v>
      </c>
      <c r="BE81" s="202">
        <f>IF(N81="základní",J81,0)</f>
        <v>0</v>
      </c>
      <c r="BF81" s="202">
        <f>IF(N81="snížená",J81,0)</f>
        <v>0</v>
      </c>
      <c r="BG81" s="202">
        <f>IF(N81="zákl. přenesená",J81,0)</f>
        <v>0</v>
      </c>
      <c r="BH81" s="202">
        <f>IF(N81="sníž. přenesená",J81,0)</f>
        <v>0</v>
      </c>
      <c r="BI81" s="202">
        <f>IF(N81="nulová",J81,0)</f>
        <v>0</v>
      </c>
      <c r="BJ81" s="23" t="s">
        <v>80</v>
      </c>
      <c r="BK81" s="202">
        <f>ROUND(I81*H81,2)</f>
        <v>0</v>
      </c>
      <c r="BL81" s="23" t="s">
        <v>166</v>
      </c>
      <c r="BM81" s="23" t="s">
        <v>82</v>
      </c>
    </row>
    <row r="82" spans="2:65" s="1" customFormat="1" ht="13.5">
      <c r="B82" s="40"/>
      <c r="C82" s="62"/>
      <c r="D82" s="203" t="s">
        <v>167</v>
      </c>
      <c r="E82" s="62"/>
      <c r="F82" s="204" t="s">
        <v>391</v>
      </c>
      <c r="G82" s="62"/>
      <c r="H82" s="62"/>
      <c r="I82" s="162"/>
      <c r="J82" s="62"/>
      <c r="K82" s="62"/>
      <c r="L82" s="60"/>
      <c r="M82" s="205"/>
      <c r="N82" s="41"/>
      <c r="O82" s="41"/>
      <c r="P82" s="41"/>
      <c r="Q82" s="41"/>
      <c r="R82" s="41"/>
      <c r="S82" s="41"/>
      <c r="T82" s="77"/>
      <c r="AT82" s="23" t="s">
        <v>167</v>
      </c>
      <c r="AU82" s="23" t="s">
        <v>82</v>
      </c>
    </row>
    <row r="83" spans="2:65" s="11" customFormat="1" ht="13.5">
      <c r="B83" s="206"/>
      <c r="C83" s="207"/>
      <c r="D83" s="203" t="s">
        <v>177</v>
      </c>
      <c r="E83" s="208" t="s">
        <v>21</v>
      </c>
      <c r="F83" s="209" t="s">
        <v>301</v>
      </c>
      <c r="G83" s="207"/>
      <c r="H83" s="210">
        <v>33</v>
      </c>
      <c r="I83" s="211"/>
      <c r="J83" s="207"/>
      <c r="K83" s="207"/>
      <c r="L83" s="212"/>
      <c r="M83" s="213"/>
      <c r="N83" s="214"/>
      <c r="O83" s="214"/>
      <c r="P83" s="214"/>
      <c r="Q83" s="214"/>
      <c r="R83" s="214"/>
      <c r="S83" s="214"/>
      <c r="T83" s="215"/>
      <c r="AT83" s="216" t="s">
        <v>177</v>
      </c>
      <c r="AU83" s="216" t="s">
        <v>82</v>
      </c>
      <c r="AV83" s="11" t="s">
        <v>82</v>
      </c>
      <c r="AW83" s="11" t="s">
        <v>35</v>
      </c>
      <c r="AX83" s="11" t="s">
        <v>72</v>
      </c>
      <c r="AY83" s="216" t="s">
        <v>160</v>
      </c>
    </row>
    <row r="84" spans="2:65" s="12" customFormat="1" ht="13.5">
      <c r="B84" s="217"/>
      <c r="C84" s="218"/>
      <c r="D84" s="203" t="s">
        <v>177</v>
      </c>
      <c r="E84" s="219" t="s">
        <v>21</v>
      </c>
      <c r="F84" s="220" t="s">
        <v>179</v>
      </c>
      <c r="G84" s="218"/>
      <c r="H84" s="221">
        <v>33</v>
      </c>
      <c r="I84" s="222"/>
      <c r="J84" s="218"/>
      <c r="K84" s="218"/>
      <c r="L84" s="223"/>
      <c r="M84" s="224"/>
      <c r="N84" s="225"/>
      <c r="O84" s="225"/>
      <c r="P84" s="225"/>
      <c r="Q84" s="225"/>
      <c r="R84" s="225"/>
      <c r="S84" s="225"/>
      <c r="T84" s="226"/>
      <c r="AT84" s="227" t="s">
        <v>177</v>
      </c>
      <c r="AU84" s="227" t="s">
        <v>82</v>
      </c>
      <c r="AV84" s="12" t="s">
        <v>166</v>
      </c>
      <c r="AW84" s="12" t="s">
        <v>35</v>
      </c>
      <c r="AX84" s="12" t="s">
        <v>80</v>
      </c>
      <c r="AY84" s="227" t="s">
        <v>160</v>
      </c>
    </row>
    <row r="85" spans="2:65" s="1" customFormat="1" ht="25.5" customHeight="1">
      <c r="B85" s="40"/>
      <c r="C85" s="191" t="s">
        <v>176</v>
      </c>
      <c r="D85" s="191" t="s">
        <v>162</v>
      </c>
      <c r="E85" s="192" t="s">
        <v>392</v>
      </c>
      <c r="F85" s="193" t="s">
        <v>393</v>
      </c>
      <c r="G85" s="194" t="s">
        <v>289</v>
      </c>
      <c r="H85" s="195">
        <v>462</v>
      </c>
      <c r="I85" s="196"/>
      <c r="J85" s="197">
        <f>ROUND(I85*H85,2)</f>
        <v>0</v>
      </c>
      <c r="K85" s="193" t="s">
        <v>21</v>
      </c>
      <c r="L85" s="60"/>
      <c r="M85" s="198" t="s">
        <v>21</v>
      </c>
      <c r="N85" s="199" t="s">
        <v>43</v>
      </c>
      <c r="O85" s="41"/>
      <c r="P85" s="200">
        <f>O85*H85</f>
        <v>0</v>
      </c>
      <c r="Q85" s="200">
        <v>0</v>
      </c>
      <c r="R85" s="200">
        <f>Q85*H85</f>
        <v>0</v>
      </c>
      <c r="S85" s="200">
        <v>0</v>
      </c>
      <c r="T85" s="201">
        <f>S85*H85</f>
        <v>0</v>
      </c>
      <c r="AR85" s="23" t="s">
        <v>166</v>
      </c>
      <c r="AT85" s="23" t="s">
        <v>162</v>
      </c>
      <c r="AU85" s="23" t="s">
        <v>82</v>
      </c>
      <c r="AY85" s="23" t="s">
        <v>160</v>
      </c>
      <c r="BE85" s="202">
        <f>IF(N85="základní",J85,0)</f>
        <v>0</v>
      </c>
      <c r="BF85" s="202">
        <f>IF(N85="snížená",J85,0)</f>
        <v>0</v>
      </c>
      <c r="BG85" s="202">
        <f>IF(N85="zákl. přenesená",J85,0)</f>
        <v>0</v>
      </c>
      <c r="BH85" s="202">
        <f>IF(N85="sníž. přenesená",J85,0)</f>
        <v>0</v>
      </c>
      <c r="BI85" s="202">
        <f>IF(N85="nulová",J85,0)</f>
        <v>0</v>
      </c>
      <c r="BJ85" s="23" t="s">
        <v>80</v>
      </c>
      <c r="BK85" s="202">
        <f>ROUND(I85*H85,2)</f>
        <v>0</v>
      </c>
      <c r="BL85" s="23" t="s">
        <v>166</v>
      </c>
      <c r="BM85" s="23" t="s">
        <v>166</v>
      </c>
    </row>
    <row r="86" spans="2:65" s="1" customFormat="1" ht="13.5">
      <c r="B86" s="40"/>
      <c r="C86" s="62"/>
      <c r="D86" s="203" t="s">
        <v>167</v>
      </c>
      <c r="E86" s="62"/>
      <c r="F86" s="204" t="s">
        <v>393</v>
      </c>
      <c r="G86" s="62"/>
      <c r="H86" s="62"/>
      <c r="I86" s="162"/>
      <c r="J86" s="62"/>
      <c r="K86" s="62"/>
      <c r="L86" s="60"/>
      <c r="M86" s="205"/>
      <c r="N86" s="41"/>
      <c r="O86" s="41"/>
      <c r="P86" s="41"/>
      <c r="Q86" s="41"/>
      <c r="R86" s="41"/>
      <c r="S86" s="41"/>
      <c r="T86" s="77"/>
      <c r="AT86" s="23" t="s">
        <v>167</v>
      </c>
      <c r="AU86" s="23" t="s">
        <v>82</v>
      </c>
    </row>
    <row r="87" spans="2:65" s="11" customFormat="1" ht="13.5">
      <c r="B87" s="206"/>
      <c r="C87" s="207"/>
      <c r="D87" s="203" t="s">
        <v>177</v>
      </c>
      <c r="E87" s="208" t="s">
        <v>21</v>
      </c>
      <c r="F87" s="209" t="s">
        <v>394</v>
      </c>
      <c r="G87" s="207"/>
      <c r="H87" s="210">
        <v>462</v>
      </c>
      <c r="I87" s="211"/>
      <c r="J87" s="207"/>
      <c r="K87" s="207"/>
      <c r="L87" s="212"/>
      <c r="M87" s="213"/>
      <c r="N87" s="214"/>
      <c r="O87" s="214"/>
      <c r="P87" s="214"/>
      <c r="Q87" s="214"/>
      <c r="R87" s="214"/>
      <c r="S87" s="214"/>
      <c r="T87" s="215"/>
      <c r="AT87" s="216" t="s">
        <v>177</v>
      </c>
      <c r="AU87" s="216" t="s">
        <v>82</v>
      </c>
      <c r="AV87" s="11" t="s">
        <v>82</v>
      </c>
      <c r="AW87" s="11" t="s">
        <v>35</v>
      </c>
      <c r="AX87" s="11" t="s">
        <v>72</v>
      </c>
      <c r="AY87" s="216" t="s">
        <v>160</v>
      </c>
    </row>
    <row r="88" spans="2:65" s="12" customFormat="1" ht="13.5">
      <c r="B88" s="217"/>
      <c r="C88" s="218"/>
      <c r="D88" s="203" t="s">
        <v>177</v>
      </c>
      <c r="E88" s="219" t="s">
        <v>21</v>
      </c>
      <c r="F88" s="220" t="s">
        <v>179</v>
      </c>
      <c r="G88" s="218"/>
      <c r="H88" s="221">
        <v>462</v>
      </c>
      <c r="I88" s="222"/>
      <c r="J88" s="218"/>
      <c r="K88" s="218"/>
      <c r="L88" s="223"/>
      <c r="M88" s="224"/>
      <c r="N88" s="225"/>
      <c r="O88" s="225"/>
      <c r="P88" s="225"/>
      <c r="Q88" s="225"/>
      <c r="R88" s="225"/>
      <c r="S88" s="225"/>
      <c r="T88" s="226"/>
      <c r="AT88" s="227" t="s">
        <v>177</v>
      </c>
      <c r="AU88" s="227" t="s">
        <v>82</v>
      </c>
      <c r="AV88" s="12" t="s">
        <v>166</v>
      </c>
      <c r="AW88" s="12" t="s">
        <v>35</v>
      </c>
      <c r="AX88" s="12" t="s">
        <v>80</v>
      </c>
      <c r="AY88" s="227" t="s">
        <v>160</v>
      </c>
    </row>
    <row r="89" spans="2:65" s="1" customFormat="1" ht="16.5" customHeight="1">
      <c r="B89" s="40"/>
      <c r="C89" s="191" t="s">
        <v>180</v>
      </c>
      <c r="D89" s="191" t="s">
        <v>162</v>
      </c>
      <c r="E89" s="192" t="s">
        <v>395</v>
      </c>
      <c r="F89" s="193" t="s">
        <v>396</v>
      </c>
      <c r="G89" s="194" t="s">
        <v>289</v>
      </c>
      <c r="H89" s="195">
        <v>5</v>
      </c>
      <c r="I89" s="196"/>
      <c r="J89" s="197">
        <f>ROUND(I89*H89,2)</f>
        <v>0</v>
      </c>
      <c r="K89" s="193" t="s">
        <v>21</v>
      </c>
      <c r="L89" s="60"/>
      <c r="M89" s="198" t="s">
        <v>21</v>
      </c>
      <c r="N89" s="199" t="s">
        <v>43</v>
      </c>
      <c r="O89" s="41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AR89" s="23" t="s">
        <v>166</v>
      </c>
      <c r="AT89" s="23" t="s">
        <v>162</v>
      </c>
      <c r="AU89" s="23" t="s">
        <v>82</v>
      </c>
      <c r="AY89" s="23" t="s">
        <v>160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3" t="s">
        <v>80</v>
      </c>
      <c r="BK89" s="202">
        <f>ROUND(I89*H89,2)</f>
        <v>0</v>
      </c>
      <c r="BL89" s="23" t="s">
        <v>166</v>
      </c>
      <c r="BM89" s="23" t="s">
        <v>173</v>
      </c>
    </row>
    <row r="90" spans="2:65" s="1" customFormat="1" ht="13.5">
      <c r="B90" s="40"/>
      <c r="C90" s="62"/>
      <c r="D90" s="203" t="s">
        <v>167</v>
      </c>
      <c r="E90" s="62"/>
      <c r="F90" s="204" t="s">
        <v>396</v>
      </c>
      <c r="G90" s="62"/>
      <c r="H90" s="62"/>
      <c r="I90" s="162"/>
      <c r="J90" s="62"/>
      <c r="K90" s="62"/>
      <c r="L90" s="60"/>
      <c r="M90" s="205"/>
      <c r="N90" s="41"/>
      <c r="O90" s="41"/>
      <c r="P90" s="41"/>
      <c r="Q90" s="41"/>
      <c r="R90" s="41"/>
      <c r="S90" s="41"/>
      <c r="T90" s="77"/>
      <c r="AT90" s="23" t="s">
        <v>167</v>
      </c>
      <c r="AU90" s="23" t="s">
        <v>82</v>
      </c>
    </row>
    <row r="91" spans="2:65" s="11" customFormat="1" ht="13.5">
      <c r="B91" s="206"/>
      <c r="C91" s="207"/>
      <c r="D91" s="203" t="s">
        <v>177</v>
      </c>
      <c r="E91" s="208" t="s">
        <v>21</v>
      </c>
      <c r="F91" s="209" t="s">
        <v>180</v>
      </c>
      <c r="G91" s="207"/>
      <c r="H91" s="210">
        <v>5</v>
      </c>
      <c r="I91" s="211"/>
      <c r="J91" s="207"/>
      <c r="K91" s="207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177</v>
      </c>
      <c r="AU91" s="216" t="s">
        <v>82</v>
      </c>
      <c r="AV91" s="11" t="s">
        <v>82</v>
      </c>
      <c r="AW91" s="11" t="s">
        <v>35</v>
      </c>
      <c r="AX91" s="11" t="s">
        <v>72</v>
      </c>
      <c r="AY91" s="216" t="s">
        <v>160</v>
      </c>
    </row>
    <row r="92" spans="2:65" s="11" customFormat="1" ht="13.5">
      <c r="B92" s="206"/>
      <c r="C92" s="207"/>
      <c r="D92" s="203" t="s">
        <v>177</v>
      </c>
      <c r="E92" s="208" t="s">
        <v>21</v>
      </c>
      <c r="F92" s="209" t="s">
        <v>21</v>
      </c>
      <c r="G92" s="207"/>
      <c r="H92" s="210">
        <v>0</v>
      </c>
      <c r="I92" s="211"/>
      <c r="J92" s="207"/>
      <c r="K92" s="207"/>
      <c r="L92" s="212"/>
      <c r="M92" s="213"/>
      <c r="N92" s="214"/>
      <c r="O92" s="214"/>
      <c r="P92" s="214"/>
      <c r="Q92" s="214"/>
      <c r="R92" s="214"/>
      <c r="S92" s="214"/>
      <c r="T92" s="215"/>
      <c r="AT92" s="216" t="s">
        <v>177</v>
      </c>
      <c r="AU92" s="216" t="s">
        <v>82</v>
      </c>
      <c r="AV92" s="11" t="s">
        <v>82</v>
      </c>
      <c r="AW92" s="11" t="s">
        <v>6</v>
      </c>
      <c r="AX92" s="11" t="s">
        <v>72</v>
      </c>
      <c r="AY92" s="216" t="s">
        <v>160</v>
      </c>
    </row>
    <row r="93" spans="2:65" s="11" customFormat="1" ht="13.5">
      <c r="B93" s="206"/>
      <c r="C93" s="207"/>
      <c r="D93" s="203" t="s">
        <v>177</v>
      </c>
      <c r="E93" s="208" t="s">
        <v>21</v>
      </c>
      <c r="F93" s="209" t="s">
        <v>21</v>
      </c>
      <c r="G93" s="207"/>
      <c r="H93" s="210">
        <v>0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177</v>
      </c>
      <c r="AU93" s="216" t="s">
        <v>82</v>
      </c>
      <c r="AV93" s="11" t="s">
        <v>82</v>
      </c>
      <c r="AW93" s="11" t="s">
        <v>6</v>
      </c>
      <c r="AX93" s="11" t="s">
        <v>72</v>
      </c>
      <c r="AY93" s="216" t="s">
        <v>160</v>
      </c>
    </row>
    <row r="94" spans="2:65" s="11" customFormat="1" ht="13.5">
      <c r="B94" s="206"/>
      <c r="C94" s="207"/>
      <c r="D94" s="203" t="s">
        <v>177</v>
      </c>
      <c r="E94" s="208" t="s">
        <v>21</v>
      </c>
      <c r="F94" s="209" t="s">
        <v>21</v>
      </c>
      <c r="G94" s="207"/>
      <c r="H94" s="210">
        <v>0</v>
      </c>
      <c r="I94" s="211"/>
      <c r="J94" s="207"/>
      <c r="K94" s="207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177</v>
      </c>
      <c r="AU94" s="216" t="s">
        <v>82</v>
      </c>
      <c r="AV94" s="11" t="s">
        <v>82</v>
      </c>
      <c r="AW94" s="11" t="s">
        <v>6</v>
      </c>
      <c r="AX94" s="11" t="s">
        <v>72</v>
      </c>
      <c r="AY94" s="216" t="s">
        <v>160</v>
      </c>
    </row>
    <row r="95" spans="2:65" s="12" customFormat="1" ht="13.5">
      <c r="B95" s="217"/>
      <c r="C95" s="218"/>
      <c r="D95" s="203" t="s">
        <v>177</v>
      </c>
      <c r="E95" s="219" t="s">
        <v>21</v>
      </c>
      <c r="F95" s="220" t="s">
        <v>179</v>
      </c>
      <c r="G95" s="218"/>
      <c r="H95" s="221">
        <v>5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177</v>
      </c>
      <c r="AU95" s="227" t="s">
        <v>82</v>
      </c>
      <c r="AV95" s="12" t="s">
        <v>166</v>
      </c>
      <c r="AW95" s="12" t="s">
        <v>35</v>
      </c>
      <c r="AX95" s="12" t="s">
        <v>80</v>
      </c>
      <c r="AY95" s="227" t="s">
        <v>160</v>
      </c>
    </row>
    <row r="96" spans="2:65" s="1" customFormat="1" ht="25.5" customHeight="1">
      <c r="B96" s="40"/>
      <c r="C96" s="191" t="s">
        <v>196</v>
      </c>
      <c r="D96" s="191" t="s">
        <v>162</v>
      </c>
      <c r="E96" s="192" t="s">
        <v>397</v>
      </c>
      <c r="F96" s="193" t="s">
        <v>398</v>
      </c>
      <c r="G96" s="194" t="s">
        <v>289</v>
      </c>
      <c r="H96" s="195">
        <v>70</v>
      </c>
      <c r="I96" s="196"/>
      <c r="J96" s="197">
        <f>ROUND(I96*H96,2)</f>
        <v>0</v>
      </c>
      <c r="K96" s="193" t="s">
        <v>21</v>
      </c>
      <c r="L96" s="60"/>
      <c r="M96" s="198" t="s">
        <v>21</v>
      </c>
      <c r="N96" s="199" t="s">
        <v>43</v>
      </c>
      <c r="O96" s="41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3" t="s">
        <v>166</v>
      </c>
      <c r="AT96" s="23" t="s">
        <v>162</v>
      </c>
      <c r="AU96" s="23" t="s">
        <v>82</v>
      </c>
      <c r="AY96" s="23" t="s">
        <v>160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3" t="s">
        <v>80</v>
      </c>
      <c r="BK96" s="202">
        <f>ROUND(I96*H96,2)</f>
        <v>0</v>
      </c>
      <c r="BL96" s="23" t="s">
        <v>166</v>
      </c>
      <c r="BM96" s="23" t="s">
        <v>176</v>
      </c>
    </row>
    <row r="97" spans="2:65" s="1" customFormat="1" ht="13.5">
      <c r="B97" s="40"/>
      <c r="C97" s="62"/>
      <c r="D97" s="203" t="s">
        <v>167</v>
      </c>
      <c r="E97" s="62"/>
      <c r="F97" s="204" t="s">
        <v>398</v>
      </c>
      <c r="G97" s="62"/>
      <c r="H97" s="62"/>
      <c r="I97" s="162"/>
      <c r="J97" s="62"/>
      <c r="K97" s="62"/>
      <c r="L97" s="60"/>
      <c r="M97" s="205"/>
      <c r="N97" s="41"/>
      <c r="O97" s="41"/>
      <c r="P97" s="41"/>
      <c r="Q97" s="41"/>
      <c r="R97" s="41"/>
      <c r="S97" s="41"/>
      <c r="T97" s="77"/>
      <c r="AT97" s="23" t="s">
        <v>167</v>
      </c>
      <c r="AU97" s="23" t="s">
        <v>82</v>
      </c>
    </row>
    <row r="98" spans="2:65" s="11" customFormat="1" ht="13.5">
      <c r="B98" s="206"/>
      <c r="C98" s="207"/>
      <c r="D98" s="203" t="s">
        <v>177</v>
      </c>
      <c r="E98" s="208" t="s">
        <v>21</v>
      </c>
      <c r="F98" s="209" t="s">
        <v>399</v>
      </c>
      <c r="G98" s="207"/>
      <c r="H98" s="210">
        <v>70</v>
      </c>
      <c r="I98" s="211"/>
      <c r="J98" s="207"/>
      <c r="K98" s="207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177</v>
      </c>
      <c r="AU98" s="216" t="s">
        <v>82</v>
      </c>
      <c r="AV98" s="11" t="s">
        <v>82</v>
      </c>
      <c r="AW98" s="11" t="s">
        <v>35</v>
      </c>
      <c r="AX98" s="11" t="s">
        <v>72</v>
      </c>
      <c r="AY98" s="216" t="s">
        <v>160</v>
      </c>
    </row>
    <row r="99" spans="2:65" s="12" customFormat="1" ht="13.5">
      <c r="B99" s="217"/>
      <c r="C99" s="218"/>
      <c r="D99" s="203" t="s">
        <v>177</v>
      </c>
      <c r="E99" s="219" t="s">
        <v>21</v>
      </c>
      <c r="F99" s="220" t="s">
        <v>179</v>
      </c>
      <c r="G99" s="218"/>
      <c r="H99" s="221">
        <v>70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177</v>
      </c>
      <c r="AU99" s="227" t="s">
        <v>82</v>
      </c>
      <c r="AV99" s="12" t="s">
        <v>166</v>
      </c>
      <c r="AW99" s="12" t="s">
        <v>35</v>
      </c>
      <c r="AX99" s="12" t="s">
        <v>80</v>
      </c>
      <c r="AY99" s="227" t="s">
        <v>160</v>
      </c>
    </row>
    <row r="100" spans="2:65" s="1" customFormat="1" ht="25.5" customHeight="1">
      <c r="B100" s="40"/>
      <c r="C100" s="191" t="s">
        <v>173</v>
      </c>
      <c r="D100" s="191" t="s">
        <v>162</v>
      </c>
      <c r="E100" s="192" t="s">
        <v>400</v>
      </c>
      <c r="F100" s="193" t="s">
        <v>401</v>
      </c>
      <c r="G100" s="194" t="s">
        <v>289</v>
      </c>
      <c r="H100" s="195">
        <v>2</v>
      </c>
      <c r="I100" s="196"/>
      <c r="J100" s="197">
        <f>ROUND(I100*H100,2)</f>
        <v>0</v>
      </c>
      <c r="K100" s="193" t="s">
        <v>21</v>
      </c>
      <c r="L100" s="60"/>
      <c r="M100" s="198" t="s">
        <v>21</v>
      </c>
      <c r="N100" s="199" t="s">
        <v>43</v>
      </c>
      <c r="O100" s="41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3" t="s">
        <v>166</v>
      </c>
      <c r="AT100" s="23" t="s">
        <v>162</v>
      </c>
      <c r="AU100" s="23" t="s">
        <v>82</v>
      </c>
      <c r="AY100" s="23" t="s">
        <v>160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3" t="s">
        <v>80</v>
      </c>
      <c r="BK100" s="202">
        <f>ROUND(I100*H100,2)</f>
        <v>0</v>
      </c>
      <c r="BL100" s="23" t="s">
        <v>166</v>
      </c>
      <c r="BM100" s="23" t="s">
        <v>183</v>
      </c>
    </row>
    <row r="101" spans="2:65" s="1" customFormat="1" ht="13.5">
      <c r="B101" s="40"/>
      <c r="C101" s="62"/>
      <c r="D101" s="203" t="s">
        <v>167</v>
      </c>
      <c r="E101" s="62"/>
      <c r="F101" s="204" t="s">
        <v>401</v>
      </c>
      <c r="G101" s="62"/>
      <c r="H101" s="62"/>
      <c r="I101" s="162"/>
      <c r="J101" s="62"/>
      <c r="K101" s="62"/>
      <c r="L101" s="60"/>
      <c r="M101" s="205"/>
      <c r="N101" s="41"/>
      <c r="O101" s="41"/>
      <c r="P101" s="41"/>
      <c r="Q101" s="41"/>
      <c r="R101" s="41"/>
      <c r="S101" s="41"/>
      <c r="T101" s="77"/>
      <c r="AT101" s="23" t="s">
        <v>167</v>
      </c>
      <c r="AU101" s="23" t="s">
        <v>82</v>
      </c>
    </row>
    <row r="102" spans="2:65" s="1" customFormat="1" ht="25.5" customHeight="1">
      <c r="B102" s="40"/>
      <c r="C102" s="191" t="s">
        <v>183</v>
      </c>
      <c r="D102" s="191" t="s">
        <v>162</v>
      </c>
      <c r="E102" s="192" t="s">
        <v>402</v>
      </c>
      <c r="F102" s="193" t="s">
        <v>403</v>
      </c>
      <c r="G102" s="194" t="s">
        <v>289</v>
      </c>
      <c r="H102" s="195">
        <v>28</v>
      </c>
      <c r="I102" s="196"/>
      <c r="J102" s="197">
        <f>ROUND(I102*H102,2)</f>
        <v>0</v>
      </c>
      <c r="K102" s="193" t="s">
        <v>21</v>
      </c>
      <c r="L102" s="60"/>
      <c r="M102" s="198" t="s">
        <v>21</v>
      </c>
      <c r="N102" s="199" t="s">
        <v>43</v>
      </c>
      <c r="O102" s="41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3" t="s">
        <v>166</v>
      </c>
      <c r="AT102" s="23" t="s">
        <v>162</v>
      </c>
      <c r="AU102" s="23" t="s">
        <v>82</v>
      </c>
      <c r="AY102" s="23" t="s">
        <v>160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3" t="s">
        <v>80</v>
      </c>
      <c r="BK102" s="202">
        <f>ROUND(I102*H102,2)</f>
        <v>0</v>
      </c>
      <c r="BL102" s="23" t="s">
        <v>166</v>
      </c>
      <c r="BM102" s="23" t="s">
        <v>187</v>
      </c>
    </row>
    <row r="103" spans="2:65" s="1" customFormat="1" ht="13.5">
      <c r="B103" s="40"/>
      <c r="C103" s="62"/>
      <c r="D103" s="203" t="s">
        <v>167</v>
      </c>
      <c r="E103" s="62"/>
      <c r="F103" s="204" t="s">
        <v>403</v>
      </c>
      <c r="G103" s="62"/>
      <c r="H103" s="62"/>
      <c r="I103" s="162"/>
      <c r="J103" s="62"/>
      <c r="K103" s="62"/>
      <c r="L103" s="60"/>
      <c r="M103" s="205"/>
      <c r="N103" s="41"/>
      <c r="O103" s="41"/>
      <c r="P103" s="41"/>
      <c r="Q103" s="41"/>
      <c r="R103" s="41"/>
      <c r="S103" s="41"/>
      <c r="T103" s="77"/>
      <c r="AT103" s="23" t="s">
        <v>167</v>
      </c>
      <c r="AU103" s="23" t="s">
        <v>82</v>
      </c>
    </row>
    <row r="104" spans="2:65" s="11" customFormat="1" ht="13.5">
      <c r="B104" s="206"/>
      <c r="C104" s="207"/>
      <c r="D104" s="203" t="s">
        <v>177</v>
      </c>
      <c r="E104" s="208" t="s">
        <v>21</v>
      </c>
      <c r="F104" s="209" t="s">
        <v>404</v>
      </c>
      <c r="G104" s="207"/>
      <c r="H104" s="210">
        <v>28</v>
      </c>
      <c r="I104" s="211"/>
      <c r="J104" s="207"/>
      <c r="K104" s="207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177</v>
      </c>
      <c r="AU104" s="216" t="s">
        <v>82</v>
      </c>
      <c r="AV104" s="11" t="s">
        <v>82</v>
      </c>
      <c r="AW104" s="11" t="s">
        <v>35</v>
      </c>
      <c r="AX104" s="11" t="s">
        <v>72</v>
      </c>
      <c r="AY104" s="216" t="s">
        <v>160</v>
      </c>
    </row>
    <row r="105" spans="2:65" s="12" customFormat="1" ht="13.5">
      <c r="B105" s="217"/>
      <c r="C105" s="218"/>
      <c r="D105" s="203" t="s">
        <v>177</v>
      </c>
      <c r="E105" s="219" t="s">
        <v>21</v>
      </c>
      <c r="F105" s="220" t="s">
        <v>179</v>
      </c>
      <c r="G105" s="218"/>
      <c r="H105" s="221">
        <v>28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177</v>
      </c>
      <c r="AU105" s="227" t="s">
        <v>82</v>
      </c>
      <c r="AV105" s="12" t="s">
        <v>166</v>
      </c>
      <c r="AW105" s="12" t="s">
        <v>35</v>
      </c>
      <c r="AX105" s="12" t="s">
        <v>80</v>
      </c>
      <c r="AY105" s="227" t="s">
        <v>160</v>
      </c>
    </row>
    <row r="106" spans="2:65" s="1" customFormat="1" ht="25.5" customHeight="1">
      <c r="B106" s="40"/>
      <c r="C106" s="191" t="s">
        <v>188</v>
      </c>
      <c r="D106" s="191" t="s">
        <v>162</v>
      </c>
      <c r="E106" s="192" t="s">
        <v>405</v>
      </c>
      <c r="F106" s="193" t="s">
        <v>406</v>
      </c>
      <c r="G106" s="194" t="s">
        <v>289</v>
      </c>
      <c r="H106" s="195">
        <v>2</v>
      </c>
      <c r="I106" s="196"/>
      <c r="J106" s="197">
        <f>ROUND(I106*H106,2)</f>
        <v>0</v>
      </c>
      <c r="K106" s="193" t="s">
        <v>21</v>
      </c>
      <c r="L106" s="60"/>
      <c r="M106" s="198" t="s">
        <v>21</v>
      </c>
      <c r="N106" s="199" t="s">
        <v>43</v>
      </c>
      <c r="O106" s="41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AR106" s="23" t="s">
        <v>166</v>
      </c>
      <c r="AT106" s="23" t="s">
        <v>162</v>
      </c>
      <c r="AU106" s="23" t="s">
        <v>82</v>
      </c>
      <c r="AY106" s="23" t="s">
        <v>160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3" t="s">
        <v>80</v>
      </c>
      <c r="BK106" s="202">
        <f>ROUND(I106*H106,2)</f>
        <v>0</v>
      </c>
      <c r="BL106" s="23" t="s">
        <v>166</v>
      </c>
      <c r="BM106" s="23" t="s">
        <v>191</v>
      </c>
    </row>
    <row r="107" spans="2:65" s="1" customFormat="1" ht="13.5">
      <c r="B107" s="40"/>
      <c r="C107" s="62"/>
      <c r="D107" s="203" t="s">
        <v>167</v>
      </c>
      <c r="E107" s="62"/>
      <c r="F107" s="204" t="s">
        <v>406</v>
      </c>
      <c r="G107" s="62"/>
      <c r="H107" s="62"/>
      <c r="I107" s="162"/>
      <c r="J107" s="62"/>
      <c r="K107" s="62"/>
      <c r="L107" s="60"/>
      <c r="M107" s="205"/>
      <c r="N107" s="41"/>
      <c r="O107" s="41"/>
      <c r="P107" s="41"/>
      <c r="Q107" s="41"/>
      <c r="R107" s="41"/>
      <c r="S107" s="41"/>
      <c r="T107" s="77"/>
      <c r="AT107" s="23" t="s">
        <v>167</v>
      </c>
      <c r="AU107" s="23" t="s">
        <v>82</v>
      </c>
    </row>
    <row r="108" spans="2:65" s="1" customFormat="1" ht="25.5" customHeight="1">
      <c r="B108" s="40"/>
      <c r="C108" s="191" t="s">
        <v>206</v>
      </c>
      <c r="D108" s="191" t="s">
        <v>162</v>
      </c>
      <c r="E108" s="192" t="s">
        <v>407</v>
      </c>
      <c r="F108" s="193" t="s">
        <v>408</v>
      </c>
      <c r="G108" s="194" t="s">
        <v>289</v>
      </c>
      <c r="H108" s="195">
        <v>28</v>
      </c>
      <c r="I108" s="196"/>
      <c r="J108" s="197">
        <f>ROUND(I108*H108,2)</f>
        <v>0</v>
      </c>
      <c r="K108" s="193" t="s">
        <v>21</v>
      </c>
      <c r="L108" s="60"/>
      <c r="M108" s="198" t="s">
        <v>21</v>
      </c>
      <c r="N108" s="199" t="s">
        <v>43</v>
      </c>
      <c r="O108" s="41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3" t="s">
        <v>166</v>
      </c>
      <c r="AT108" s="23" t="s">
        <v>162</v>
      </c>
      <c r="AU108" s="23" t="s">
        <v>82</v>
      </c>
      <c r="AY108" s="23" t="s">
        <v>160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3" t="s">
        <v>80</v>
      </c>
      <c r="BK108" s="202">
        <f>ROUND(I108*H108,2)</f>
        <v>0</v>
      </c>
      <c r="BL108" s="23" t="s">
        <v>166</v>
      </c>
      <c r="BM108" s="23" t="s">
        <v>195</v>
      </c>
    </row>
    <row r="109" spans="2:65" s="1" customFormat="1" ht="13.5">
      <c r="B109" s="40"/>
      <c r="C109" s="62"/>
      <c r="D109" s="203" t="s">
        <v>167</v>
      </c>
      <c r="E109" s="62"/>
      <c r="F109" s="204" t="s">
        <v>408</v>
      </c>
      <c r="G109" s="62"/>
      <c r="H109" s="62"/>
      <c r="I109" s="162"/>
      <c r="J109" s="62"/>
      <c r="K109" s="62"/>
      <c r="L109" s="60"/>
      <c r="M109" s="205"/>
      <c r="N109" s="41"/>
      <c r="O109" s="41"/>
      <c r="P109" s="41"/>
      <c r="Q109" s="41"/>
      <c r="R109" s="41"/>
      <c r="S109" s="41"/>
      <c r="T109" s="77"/>
      <c r="AT109" s="23" t="s">
        <v>167</v>
      </c>
      <c r="AU109" s="23" t="s">
        <v>82</v>
      </c>
    </row>
    <row r="110" spans="2:65" s="11" customFormat="1" ht="13.5">
      <c r="B110" s="206"/>
      <c r="C110" s="207"/>
      <c r="D110" s="203" t="s">
        <v>177</v>
      </c>
      <c r="E110" s="208" t="s">
        <v>21</v>
      </c>
      <c r="F110" s="209" t="s">
        <v>404</v>
      </c>
      <c r="G110" s="207"/>
      <c r="H110" s="210">
        <v>28</v>
      </c>
      <c r="I110" s="211"/>
      <c r="J110" s="207"/>
      <c r="K110" s="207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177</v>
      </c>
      <c r="AU110" s="216" t="s">
        <v>82</v>
      </c>
      <c r="AV110" s="11" t="s">
        <v>82</v>
      </c>
      <c r="AW110" s="11" t="s">
        <v>35</v>
      </c>
      <c r="AX110" s="11" t="s">
        <v>72</v>
      </c>
      <c r="AY110" s="216" t="s">
        <v>160</v>
      </c>
    </row>
    <row r="111" spans="2:65" s="12" customFormat="1" ht="13.5">
      <c r="B111" s="217"/>
      <c r="C111" s="218"/>
      <c r="D111" s="203" t="s">
        <v>177</v>
      </c>
      <c r="E111" s="219" t="s">
        <v>21</v>
      </c>
      <c r="F111" s="220" t="s">
        <v>179</v>
      </c>
      <c r="G111" s="218"/>
      <c r="H111" s="221">
        <v>28</v>
      </c>
      <c r="I111" s="222"/>
      <c r="J111" s="218"/>
      <c r="K111" s="218"/>
      <c r="L111" s="223"/>
      <c r="M111" s="238"/>
      <c r="N111" s="239"/>
      <c r="O111" s="239"/>
      <c r="P111" s="239"/>
      <c r="Q111" s="239"/>
      <c r="R111" s="239"/>
      <c r="S111" s="239"/>
      <c r="T111" s="240"/>
      <c r="AT111" s="227" t="s">
        <v>177</v>
      </c>
      <c r="AU111" s="227" t="s">
        <v>82</v>
      </c>
      <c r="AV111" s="12" t="s">
        <v>166</v>
      </c>
      <c r="AW111" s="12" t="s">
        <v>35</v>
      </c>
      <c r="AX111" s="12" t="s">
        <v>80</v>
      </c>
      <c r="AY111" s="227" t="s">
        <v>160</v>
      </c>
    </row>
    <row r="112" spans="2:65" s="1" customFormat="1" ht="6.95" customHeight="1">
      <c r="B112" s="55"/>
      <c r="C112" s="56"/>
      <c r="D112" s="56"/>
      <c r="E112" s="56"/>
      <c r="F112" s="56"/>
      <c r="G112" s="56"/>
      <c r="H112" s="56"/>
      <c r="I112" s="138"/>
      <c r="J112" s="56"/>
      <c r="K112" s="56"/>
      <c r="L112" s="60"/>
    </row>
  </sheetData>
  <sheetProtection algorithmName="SHA-512" hashValue="iRZ4MyL3fZnO3HTJop3AtkaAHvAgk7G2AMTgbSAknvDELM+WqhqPF1xVr7nT3dHFaiyXdrLMVC3AdOxcGR61kw==" saltValue="wXgdQHsf0C4Q0b8C/JNW4UIpSPLhu70WousatNKjLmYWL2wIHjVnZ8+Poj1DQ+fBzbCZ3sG5QG/QhkxSIYChXA==" spinCount="100000" sheet="1" objects="1" scenarios="1" formatColumns="0" formatRows="0" autoFilter="0"/>
  <autoFilter ref="C77:K11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1" t="s">
        <v>123</v>
      </c>
      <c r="H1" s="381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3" t="s">
        <v>91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3" t="str">
        <f>'Rekapitulace stavby'!K6</f>
        <v>Zhotovení projektové dokumentace na akci II/280 Březno, rekonstrukce</v>
      </c>
      <c r="F7" s="374"/>
      <c r="G7" s="374"/>
      <c r="H7" s="374"/>
      <c r="I7" s="116"/>
      <c r="J7" s="28"/>
      <c r="K7" s="30"/>
    </row>
    <row r="8" spans="1:70" s="1" customFormat="1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5" t="s">
        <v>409</v>
      </c>
      <c r="F9" s="376"/>
      <c r="G9" s="376"/>
      <c r="H9" s="376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29</v>
      </c>
      <c r="G12" s="41"/>
      <c r="H12" s="41"/>
      <c r="I12" s="118" t="s">
        <v>25</v>
      </c>
      <c r="J12" s="119" t="str">
        <f>'Rekapitulace stavby'!AN8</f>
        <v>4. 9. 2017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>AVS Projekt s.r.o.</v>
      </c>
      <c r="F21" s="41"/>
      <c r="G21" s="41"/>
      <c r="H21" s="41"/>
      <c r="I21" s="118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2" t="s">
        <v>21</v>
      </c>
      <c r="F24" s="342"/>
      <c r="G24" s="342"/>
      <c r="H24" s="342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ROUND(SUM(BE78:BE104), 2)</f>
        <v>0</v>
      </c>
      <c r="G30" s="41"/>
      <c r="H30" s="41"/>
      <c r="I30" s="130">
        <v>0.21</v>
      </c>
      <c r="J30" s="129">
        <f>ROUND(ROUND((SUM(BE78:BE104)),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ROUND(SUM(BF78:BF104), 2)</f>
        <v>0</v>
      </c>
      <c r="G31" s="41"/>
      <c r="H31" s="41"/>
      <c r="I31" s="130">
        <v>0.15</v>
      </c>
      <c r="J31" s="129">
        <f>ROUND(ROUND((SUM(BF78:BF104)),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ROUND(SUM(BG78:BG104),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ROUND(SUM(BH78:BH104),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ROUND(SUM(BI78:BI104),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3" t="str">
        <f>E7</f>
        <v>Zhotovení projektové dokumentace na akci II/280 Březno, rekonstrukce</v>
      </c>
      <c r="F45" s="374"/>
      <c r="G45" s="374"/>
      <c r="H45" s="37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5" t="str">
        <f>E9</f>
        <v>102_2 - DIO Etapa 2</v>
      </c>
      <c r="F47" s="376"/>
      <c r="G47" s="376"/>
      <c r="H47" s="37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4. 9. 2017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2" t="str">
        <f>E21</f>
        <v>AVS Projekt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7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135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8" customFormat="1" ht="19.899999999999999" customHeight="1">
      <c r="B58" s="155"/>
      <c r="C58" s="156"/>
      <c r="D58" s="157" t="s">
        <v>139</v>
      </c>
      <c r="E58" s="158"/>
      <c r="F58" s="158"/>
      <c r="G58" s="158"/>
      <c r="H58" s="158"/>
      <c r="I58" s="159"/>
      <c r="J58" s="160">
        <f>J80</f>
        <v>0</v>
      </c>
      <c r="K58" s="161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50000000000003" customHeight="1">
      <c r="B65" s="40"/>
      <c r="C65" s="61" t="s">
        <v>144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16.5" customHeight="1">
      <c r="B68" s="40"/>
      <c r="C68" s="62"/>
      <c r="D68" s="62"/>
      <c r="E68" s="378" t="str">
        <f>E7</f>
        <v>Zhotovení projektové dokumentace na akci II/280 Březno, rekonstrukce</v>
      </c>
      <c r="F68" s="379"/>
      <c r="G68" s="379"/>
      <c r="H68" s="379"/>
      <c r="I68" s="162"/>
      <c r="J68" s="62"/>
      <c r="K68" s="62"/>
      <c r="L68" s="60"/>
    </row>
    <row r="69" spans="2:63" s="1" customFormat="1" ht="14.45" customHeight="1">
      <c r="B69" s="40"/>
      <c r="C69" s="64" t="s">
        <v>128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17.25" customHeight="1">
      <c r="B70" s="40"/>
      <c r="C70" s="62"/>
      <c r="D70" s="62"/>
      <c r="E70" s="353" t="str">
        <f>E9</f>
        <v>102_2 - DIO Etapa 2</v>
      </c>
      <c r="F70" s="380"/>
      <c r="G70" s="380"/>
      <c r="H70" s="380"/>
      <c r="I70" s="162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8" customHeight="1">
      <c r="B72" s="40"/>
      <c r="C72" s="64" t="s">
        <v>23</v>
      </c>
      <c r="D72" s="62"/>
      <c r="E72" s="62"/>
      <c r="F72" s="163" t="str">
        <f>F12</f>
        <v xml:space="preserve"> </v>
      </c>
      <c r="G72" s="62"/>
      <c r="H72" s="62"/>
      <c r="I72" s="164" t="s">
        <v>25</v>
      </c>
      <c r="J72" s="72" t="str">
        <f>IF(J12="","",J12)</f>
        <v>4. 9. 2017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>
      <c r="B74" s="40"/>
      <c r="C74" s="64" t="s">
        <v>27</v>
      </c>
      <c r="D74" s="62"/>
      <c r="E74" s="62"/>
      <c r="F74" s="163" t="str">
        <f>E15</f>
        <v xml:space="preserve"> </v>
      </c>
      <c r="G74" s="62"/>
      <c r="H74" s="62"/>
      <c r="I74" s="164" t="s">
        <v>33</v>
      </c>
      <c r="J74" s="163" t="str">
        <f>E21</f>
        <v>AVS Projekt s.r.o.</v>
      </c>
      <c r="K74" s="62"/>
      <c r="L74" s="60"/>
    </row>
    <row r="75" spans="2:63" s="1" customFormat="1" ht="14.45" customHeight="1">
      <c r="B75" s="40"/>
      <c r="C75" s="64" t="s">
        <v>31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3" s="9" customFormat="1" ht="29.25" customHeight="1">
      <c r="B77" s="165"/>
      <c r="C77" s="166" t="s">
        <v>145</v>
      </c>
      <c r="D77" s="167" t="s">
        <v>57</v>
      </c>
      <c r="E77" s="167" t="s">
        <v>53</v>
      </c>
      <c r="F77" s="167" t="s">
        <v>146</v>
      </c>
      <c r="G77" s="167" t="s">
        <v>147</v>
      </c>
      <c r="H77" s="167" t="s">
        <v>148</v>
      </c>
      <c r="I77" s="168" t="s">
        <v>149</v>
      </c>
      <c r="J77" s="167" t="s">
        <v>132</v>
      </c>
      <c r="K77" s="169" t="s">
        <v>150</v>
      </c>
      <c r="L77" s="170"/>
      <c r="M77" s="80" t="s">
        <v>151</v>
      </c>
      <c r="N77" s="81" t="s">
        <v>42</v>
      </c>
      <c r="O77" s="81" t="s">
        <v>152</v>
      </c>
      <c r="P77" s="81" t="s">
        <v>153</v>
      </c>
      <c r="Q77" s="81" t="s">
        <v>154</v>
      </c>
      <c r="R77" s="81" t="s">
        <v>155</v>
      </c>
      <c r="S77" s="81" t="s">
        <v>156</v>
      </c>
      <c r="T77" s="82" t="s">
        <v>157</v>
      </c>
    </row>
    <row r="78" spans="2:63" s="1" customFormat="1" ht="29.25" customHeight="1">
      <c r="B78" s="40"/>
      <c r="C78" s="86" t="s">
        <v>133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</f>
        <v>0</v>
      </c>
      <c r="Q78" s="84"/>
      <c r="R78" s="172">
        <f>R79</f>
        <v>0</v>
      </c>
      <c r="S78" s="84"/>
      <c r="T78" s="173">
        <f>T79</f>
        <v>0</v>
      </c>
      <c r="AT78" s="23" t="s">
        <v>71</v>
      </c>
      <c r="AU78" s="23" t="s">
        <v>134</v>
      </c>
      <c r="BK78" s="174">
        <f>BK79</f>
        <v>0</v>
      </c>
    </row>
    <row r="79" spans="2:63" s="10" customFormat="1" ht="37.35" customHeight="1">
      <c r="B79" s="175"/>
      <c r="C79" s="176"/>
      <c r="D79" s="177" t="s">
        <v>71</v>
      </c>
      <c r="E79" s="178" t="s">
        <v>158</v>
      </c>
      <c r="F79" s="178" t="s">
        <v>159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P80</f>
        <v>0</v>
      </c>
      <c r="Q79" s="183"/>
      <c r="R79" s="184">
        <f>R80</f>
        <v>0</v>
      </c>
      <c r="S79" s="183"/>
      <c r="T79" s="185">
        <f>T80</f>
        <v>0</v>
      </c>
      <c r="AR79" s="186" t="s">
        <v>80</v>
      </c>
      <c r="AT79" s="187" t="s">
        <v>71</v>
      </c>
      <c r="AU79" s="187" t="s">
        <v>72</v>
      </c>
      <c r="AY79" s="186" t="s">
        <v>160</v>
      </c>
      <c r="BK79" s="188">
        <f>BK80</f>
        <v>0</v>
      </c>
    </row>
    <row r="80" spans="2:63" s="10" customFormat="1" ht="19.899999999999999" customHeight="1">
      <c r="B80" s="175"/>
      <c r="C80" s="176"/>
      <c r="D80" s="177" t="s">
        <v>71</v>
      </c>
      <c r="E80" s="189" t="s">
        <v>196</v>
      </c>
      <c r="F80" s="189" t="s">
        <v>291</v>
      </c>
      <c r="G80" s="176"/>
      <c r="H80" s="176"/>
      <c r="I80" s="179"/>
      <c r="J80" s="190">
        <f>BK80</f>
        <v>0</v>
      </c>
      <c r="K80" s="176"/>
      <c r="L80" s="181"/>
      <c r="M80" s="182"/>
      <c r="N80" s="183"/>
      <c r="O80" s="183"/>
      <c r="P80" s="184">
        <f>SUM(P81:P104)</f>
        <v>0</v>
      </c>
      <c r="Q80" s="183"/>
      <c r="R80" s="184">
        <f>SUM(R81:R104)</f>
        <v>0</v>
      </c>
      <c r="S80" s="183"/>
      <c r="T80" s="185">
        <f>SUM(T81:T104)</f>
        <v>0</v>
      </c>
      <c r="AR80" s="186" t="s">
        <v>80</v>
      </c>
      <c r="AT80" s="187" t="s">
        <v>71</v>
      </c>
      <c r="AU80" s="187" t="s">
        <v>80</v>
      </c>
      <c r="AY80" s="186" t="s">
        <v>160</v>
      </c>
      <c r="BK80" s="188">
        <f>SUM(BK81:BK104)</f>
        <v>0</v>
      </c>
    </row>
    <row r="81" spans="2:65" s="1" customFormat="1" ht="16.5" customHeight="1">
      <c r="B81" s="40"/>
      <c r="C81" s="191" t="s">
        <v>80</v>
      </c>
      <c r="D81" s="191" t="s">
        <v>162</v>
      </c>
      <c r="E81" s="192" t="s">
        <v>390</v>
      </c>
      <c r="F81" s="193" t="s">
        <v>391</v>
      </c>
      <c r="G81" s="194" t="s">
        <v>289</v>
      </c>
      <c r="H81" s="195">
        <v>34</v>
      </c>
      <c r="I81" s="196"/>
      <c r="J81" s="197">
        <f>ROUND(I81*H81,2)</f>
        <v>0</v>
      </c>
      <c r="K81" s="193" t="s">
        <v>21</v>
      </c>
      <c r="L81" s="60"/>
      <c r="M81" s="198" t="s">
        <v>21</v>
      </c>
      <c r="N81" s="199" t="s">
        <v>43</v>
      </c>
      <c r="O81" s="41"/>
      <c r="P81" s="200">
        <f>O81*H81</f>
        <v>0</v>
      </c>
      <c r="Q81" s="200">
        <v>0</v>
      </c>
      <c r="R81" s="200">
        <f>Q81*H81</f>
        <v>0</v>
      </c>
      <c r="S81" s="200">
        <v>0</v>
      </c>
      <c r="T81" s="201">
        <f>S81*H81</f>
        <v>0</v>
      </c>
      <c r="AR81" s="23" t="s">
        <v>166</v>
      </c>
      <c r="AT81" s="23" t="s">
        <v>162</v>
      </c>
      <c r="AU81" s="23" t="s">
        <v>82</v>
      </c>
      <c r="AY81" s="23" t="s">
        <v>160</v>
      </c>
      <c r="BE81" s="202">
        <f>IF(N81="základní",J81,0)</f>
        <v>0</v>
      </c>
      <c r="BF81" s="202">
        <f>IF(N81="snížená",J81,0)</f>
        <v>0</v>
      </c>
      <c r="BG81" s="202">
        <f>IF(N81="zákl. přenesená",J81,0)</f>
        <v>0</v>
      </c>
      <c r="BH81" s="202">
        <f>IF(N81="sníž. přenesená",J81,0)</f>
        <v>0</v>
      </c>
      <c r="BI81" s="202">
        <f>IF(N81="nulová",J81,0)</f>
        <v>0</v>
      </c>
      <c r="BJ81" s="23" t="s">
        <v>80</v>
      </c>
      <c r="BK81" s="202">
        <f>ROUND(I81*H81,2)</f>
        <v>0</v>
      </c>
      <c r="BL81" s="23" t="s">
        <v>166</v>
      </c>
      <c r="BM81" s="23" t="s">
        <v>82</v>
      </c>
    </row>
    <row r="82" spans="2:65" s="1" customFormat="1" ht="13.5">
      <c r="B82" s="40"/>
      <c r="C82" s="62"/>
      <c r="D82" s="203" t="s">
        <v>167</v>
      </c>
      <c r="E82" s="62"/>
      <c r="F82" s="204" t="s">
        <v>391</v>
      </c>
      <c r="G82" s="62"/>
      <c r="H82" s="62"/>
      <c r="I82" s="162"/>
      <c r="J82" s="62"/>
      <c r="K82" s="62"/>
      <c r="L82" s="60"/>
      <c r="M82" s="205"/>
      <c r="N82" s="41"/>
      <c r="O82" s="41"/>
      <c r="P82" s="41"/>
      <c r="Q82" s="41"/>
      <c r="R82" s="41"/>
      <c r="S82" s="41"/>
      <c r="T82" s="77"/>
      <c r="AT82" s="23" t="s">
        <v>167</v>
      </c>
      <c r="AU82" s="23" t="s">
        <v>82</v>
      </c>
    </row>
    <row r="83" spans="2:65" s="1" customFormat="1" ht="25.5" customHeight="1">
      <c r="B83" s="40"/>
      <c r="C83" s="191" t="s">
        <v>82</v>
      </c>
      <c r="D83" s="191" t="s">
        <v>162</v>
      </c>
      <c r="E83" s="192" t="s">
        <v>392</v>
      </c>
      <c r="F83" s="193" t="s">
        <v>393</v>
      </c>
      <c r="G83" s="194" t="s">
        <v>289</v>
      </c>
      <c r="H83" s="195">
        <v>238</v>
      </c>
      <c r="I83" s="196"/>
      <c r="J83" s="197">
        <f>ROUND(I83*H83,2)</f>
        <v>0</v>
      </c>
      <c r="K83" s="193" t="s">
        <v>21</v>
      </c>
      <c r="L83" s="60"/>
      <c r="M83" s="198" t="s">
        <v>21</v>
      </c>
      <c r="N83" s="199" t="s">
        <v>43</v>
      </c>
      <c r="O83" s="41"/>
      <c r="P83" s="200">
        <f>O83*H83</f>
        <v>0</v>
      </c>
      <c r="Q83" s="200">
        <v>0</v>
      </c>
      <c r="R83" s="200">
        <f>Q83*H83</f>
        <v>0</v>
      </c>
      <c r="S83" s="200">
        <v>0</v>
      </c>
      <c r="T83" s="201">
        <f>S83*H83</f>
        <v>0</v>
      </c>
      <c r="AR83" s="23" t="s">
        <v>166</v>
      </c>
      <c r="AT83" s="23" t="s">
        <v>162</v>
      </c>
      <c r="AU83" s="23" t="s">
        <v>82</v>
      </c>
      <c r="AY83" s="23" t="s">
        <v>160</v>
      </c>
      <c r="BE83" s="202">
        <f>IF(N83="základní",J83,0)</f>
        <v>0</v>
      </c>
      <c r="BF83" s="202">
        <f>IF(N83="snížená",J83,0)</f>
        <v>0</v>
      </c>
      <c r="BG83" s="202">
        <f>IF(N83="zákl. přenesená",J83,0)</f>
        <v>0</v>
      </c>
      <c r="BH83" s="202">
        <f>IF(N83="sníž. přenesená",J83,0)</f>
        <v>0</v>
      </c>
      <c r="BI83" s="202">
        <f>IF(N83="nulová",J83,0)</f>
        <v>0</v>
      </c>
      <c r="BJ83" s="23" t="s">
        <v>80</v>
      </c>
      <c r="BK83" s="202">
        <f>ROUND(I83*H83,2)</f>
        <v>0</v>
      </c>
      <c r="BL83" s="23" t="s">
        <v>166</v>
      </c>
      <c r="BM83" s="23" t="s">
        <v>166</v>
      </c>
    </row>
    <row r="84" spans="2:65" s="1" customFormat="1" ht="13.5">
      <c r="B84" s="40"/>
      <c r="C84" s="62"/>
      <c r="D84" s="203" t="s">
        <v>167</v>
      </c>
      <c r="E84" s="62"/>
      <c r="F84" s="204" t="s">
        <v>393</v>
      </c>
      <c r="G84" s="62"/>
      <c r="H84" s="62"/>
      <c r="I84" s="162"/>
      <c r="J84" s="62"/>
      <c r="K84" s="62"/>
      <c r="L84" s="60"/>
      <c r="M84" s="205"/>
      <c r="N84" s="41"/>
      <c r="O84" s="41"/>
      <c r="P84" s="41"/>
      <c r="Q84" s="41"/>
      <c r="R84" s="41"/>
      <c r="S84" s="41"/>
      <c r="T84" s="77"/>
      <c r="AT84" s="23" t="s">
        <v>167</v>
      </c>
      <c r="AU84" s="23" t="s">
        <v>82</v>
      </c>
    </row>
    <row r="85" spans="2:65" s="11" customFormat="1" ht="13.5">
      <c r="B85" s="206"/>
      <c r="C85" s="207"/>
      <c r="D85" s="203" t="s">
        <v>177</v>
      </c>
      <c r="E85" s="208" t="s">
        <v>21</v>
      </c>
      <c r="F85" s="209" t="s">
        <v>410</v>
      </c>
      <c r="G85" s="207"/>
      <c r="H85" s="210">
        <v>238</v>
      </c>
      <c r="I85" s="211"/>
      <c r="J85" s="207"/>
      <c r="K85" s="207"/>
      <c r="L85" s="212"/>
      <c r="M85" s="213"/>
      <c r="N85" s="214"/>
      <c r="O85" s="214"/>
      <c r="P85" s="214"/>
      <c r="Q85" s="214"/>
      <c r="R85" s="214"/>
      <c r="S85" s="214"/>
      <c r="T85" s="215"/>
      <c r="AT85" s="216" t="s">
        <v>177</v>
      </c>
      <c r="AU85" s="216" t="s">
        <v>82</v>
      </c>
      <c r="AV85" s="11" t="s">
        <v>82</v>
      </c>
      <c r="AW85" s="11" t="s">
        <v>35</v>
      </c>
      <c r="AX85" s="11" t="s">
        <v>72</v>
      </c>
      <c r="AY85" s="216" t="s">
        <v>160</v>
      </c>
    </row>
    <row r="86" spans="2:65" s="12" customFormat="1" ht="13.5">
      <c r="B86" s="217"/>
      <c r="C86" s="218"/>
      <c r="D86" s="203" t="s">
        <v>177</v>
      </c>
      <c r="E86" s="219" t="s">
        <v>21</v>
      </c>
      <c r="F86" s="220" t="s">
        <v>179</v>
      </c>
      <c r="G86" s="218"/>
      <c r="H86" s="221">
        <v>238</v>
      </c>
      <c r="I86" s="222"/>
      <c r="J86" s="218"/>
      <c r="K86" s="218"/>
      <c r="L86" s="223"/>
      <c r="M86" s="224"/>
      <c r="N86" s="225"/>
      <c r="O86" s="225"/>
      <c r="P86" s="225"/>
      <c r="Q86" s="225"/>
      <c r="R86" s="225"/>
      <c r="S86" s="225"/>
      <c r="T86" s="226"/>
      <c r="AT86" s="227" t="s">
        <v>177</v>
      </c>
      <c r="AU86" s="227" t="s">
        <v>82</v>
      </c>
      <c r="AV86" s="12" t="s">
        <v>166</v>
      </c>
      <c r="AW86" s="12" t="s">
        <v>35</v>
      </c>
      <c r="AX86" s="12" t="s">
        <v>80</v>
      </c>
      <c r="AY86" s="227" t="s">
        <v>160</v>
      </c>
    </row>
    <row r="87" spans="2:65" s="1" customFormat="1" ht="16.5" customHeight="1">
      <c r="B87" s="40"/>
      <c r="C87" s="191" t="s">
        <v>170</v>
      </c>
      <c r="D87" s="191" t="s">
        <v>162</v>
      </c>
      <c r="E87" s="192" t="s">
        <v>395</v>
      </c>
      <c r="F87" s="193" t="s">
        <v>396</v>
      </c>
      <c r="G87" s="194" t="s">
        <v>289</v>
      </c>
      <c r="H87" s="195">
        <v>2</v>
      </c>
      <c r="I87" s="196"/>
      <c r="J87" s="197">
        <f>ROUND(I87*H87,2)</f>
        <v>0</v>
      </c>
      <c r="K87" s="193" t="s">
        <v>21</v>
      </c>
      <c r="L87" s="60"/>
      <c r="M87" s="198" t="s">
        <v>21</v>
      </c>
      <c r="N87" s="199" t="s">
        <v>43</v>
      </c>
      <c r="O87" s="41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3" t="s">
        <v>166</v>
      </c>
      <c r="AT87" s="23" t="s">
        <v>162</v>
      </c>
      <c r="AU87" s="23" t="s">
        <v>82</v>
      </c>
      <c r="AY87" s="23" t="s">
        <v>160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3" t="s">
        <v>80</v>
      </c>
      <c r="BK87" s="202">
        <f>ROUND(I87*H87,2)</f>
        <v>0</v>
      </c>
      <c r="BL87" s="23" t="s">
        <v>166</v>
      </c>
      <c r="BM87" s="23" t="s">
        <v>173</v>
      </c>
    </row>
    <row r="88" spans="2:65" s="1" customFormat="1" ht="13.5">
      <c r="B88" s="40"/>
      <c r="C88" s="62"/>
      <c r="D88" s="203" t="s">
        <v>167</v>
      </c>
      <c r="E88" s="62"/>
      <c r="F88" s="204" t="s">
        <v>396</v>
      </c>
      <c r="G88" s="62"/>
      <c r="H88" s="62"/>
      <c r="I88" s="162"/>
      <c r="J88" s="62"/>
      <c r="K88" s="62"/>
      <c r="L88" s="60"/>
      <c r="M88" s="205"/>
      <c r="N88" s="41"/>
      <c r="O88" s="41"/>
      <c r="P88" s="41"/>
      <c r="Q88" s="41"/>
      <c r="R88" s="41"/>
      <c r="S88" s="41"/>
      <c r="T88" s="77"/>
      <c r="AT88" s="23" t="s">
        <v>167</v>
      </c>
      <c r="AU88" s="23" t="s">
        <v>82</v>
      </c>
    </row>
    <row r="89" spans="2:65" s="1" customFormat="1" ht="25.5" customHeight="1">
      <c r="B89" s="40"/>
      <c r="C89" s="191" t="s">
        <v>166</v>
      </c>
      <c r="D89" s="191" t="s">
        <v>162</v>
      </c>
      <c r="E89" s="192" t="s">
        <v>397</v>
      </c>
      <c r="F89" s="193" t="s">
        <v>398</v>
      </c>
      <c r="G89" s="194" t="s">
        <v>289</v>
      </c>
      <c r="H89" s="195">
        <v>14</v>
      </c>
      <c r="I89" s="196"/>
      <c r="J89" s="197">
        <f>ROUND(I89*H89,2)</f>
        <v>0</v>
      </c>
      <c r="K89" s="193" t="s">
        <v>21</v>
      </c>
      <c r="L89" s="60"/>
      <c r="M89" s="198" t="s">
        <v>21</v>
      </c>
      <c r="N89" s="199" t="s">
        <v>43</v>
      </c>
      <c r="O89" s="41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AR89" s="23" t="s">
        <v>166</v>
      </c>
      <c r="AT89" s="23" t="s">
        <v>162</v>
      </c>
      <c r="AU89" s="23" t="s">
        <v>82</v>
      </c>
      <c r="AY89" s="23" t="s">
        <v>160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3" t="s">
        <v>80</v>
      </c>
      <c r="BK89" s="202">
        <f>ROUND(I89*H89,2)</f>
        <v>0</v>
      </c>
      <c r="BL89" s="23" t="s">
        <v>166</v>
      </c>
      <c r="BM89" s="23" t="s">
        <v>176</v>
      </c>
    </row>
    <row r="90" spans="2:65" s="1" customFormat="1" ht="13.5">
      <c r="B90" s="40"/>
      <c r="C90" s="62"/>
      <c r="D90" s="203" t="s">
        <v>167</v>
      </c>
      <c r="E90" s="62"/>
      <c r="F90" s="204" t="s">
        <v>398</v>
      </c>
      <c r="G90" s="62"/>
      <c r="H90" s="62"/>
      <c r="I90" s="162"/>
      <c r="J90" s="62"/>
      <c r="K90" s="62"/>
      <c r="L90" s="60"/>
      <c r="M90" s="205"/>
      <c r="N90" s="41"/>
      <c r="O90" s="41"/>
      <c r="P90" s="41"/>
      <c r="Q90" s="41"/>
      <c r="R90" s="41"/>
      <c r="S90" s="41"/>
      <c r="T90" s="77"/>
      <c r="AT90" s="23" t="s">
        <v>167</v>
      </c>
      <c r="AU90" s="23" t="s">
        <v>82</v>
      </c>
    </row>
    <row r="91" spans="2:65" s="11" customFormat="1" ht="13.5">
      <c r="B91" s="206"/>
      <c r="C91" s="207"/>
      <c r="D91" s="203" t="s">
        <v>177</v>
      </c>
      <c r="E91" s="208" t="s">
        <v>21</v>
      </c>
      <c r="F91" s="209" t="s">
        <v>411</v>
      </c>
      <c r="G91" s="207"/>
      <c r="H91" s="210">
        <v>14</v>
      </c>
      <c r="I91" s="211"/>
      <c r="J91" s="207"/>
      <c r="K91" s="207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177</v>
      </c>
      <c r="AU91" s="216" t="s">
        <v>82</v>
      </c>
      <c r="AV91" s="11" t="s">
        <v>82</v>
      </c>
      <c r="AW91" s="11" t="s">
        <v>35</v>
      </c>
      <c r="AX91" s="11" t="s">
        <v>72</v>
      </c>
      <c r="AY91" s="216" t="s">
        <v>160</v>
      </c>
    </row>
    <row r="92" spans="2:65" s="12" customFormat="1" ht="13.5">
      <c r="B92" s="217"/>
      <c r="C92" s="218"/>
      <c r="D92" s="203" t="s">
        <v>177</v>
      </c>
      <c r="E92" s="219" t="s">
        <v>21</v>
      </c>
      <c r="F92" s="220" t="s">
        <v>179</v>
      </c>
      <c r="G92" s="218"/>
      <c r="H92" s="221">
        <v>14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177</v>
      </c>
      <c r="AU92" s="227" t="s">
        <v>82</v>
      </c>
      <c r="AV92" s="12" t="s">
        <v>166</v>
      </c>
      <c r="AW92" s="12" t="s">
        <v>35</v>
      </c>
      <c r="AX92" s="12" t="s">
        <v>80</v>
      </c>
      <c r="AY92" s="227" t="s">
        <v>160</v>
      </c>
    </row>
    <row r="93" spans="2:65" s="1" customFormat="1" ht="25.5" customHeight="1">
      <c r="B93" s="40"/>
      <c r="C93" s="191" t="s">
        <v>180</v>
      </c>
      <c r="D93" s="191" t="s">
        <v>162</v>
      </c>
      <c r="E93" s="192" t="s">
        <v>400</v>
      </c>
      <c r="F93" s="193" t="s">
        <v>401</v>
      </c>
      <c r="G93" s="194" t="s">
        <v>289</v>
      </c>
      <c r="H93" s="195">
        <v>3</v>
      </c>
      <c r="I93" s="196"/>
      <c r="J93" s="197">
        <f>ROUND(I93*H93,2)</f>
        <v>0</v>
      </c>
      <c r="K93" s="193" t="s">
        <v>21</v>
      </c>
      <c r="L93" s="60"/>
      <c r="M93" s="198" t="s">
        <v>21</v>
      </c>
      <c r="N93" s="199" t="s">
        <v>43</v>
      </c>
      <c r="O93" s="41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3" t="s">
        <v>166</v>
      </c>
      <c r="AT93" s="23" t="s">
        <v>162</v>
      </c>
      <c r="AU93" s="23" t="s">
        <v>82</v>
      </c>
      <c r="AY93" s="23" t="s">
        <v>160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3" t="s">
        <v>80</v>
      </c>
      <c r="BK93" s="202">
        <f>ROUND(I93*H93,2)</f>
        <v>0</v>
      </c>
      <c r="BL93" s="23" t="s">
        <v>166</v>
      </c>
      <c r="BM93" s="23" t="s">
        <v>183</v>
      </c>
    </row>
    <row r="94" spans="2:65" s="1" customFormat="1" ht="13.5">
      <c r="B94" s="40"/>
      <c r="C94" s="62"/>
      <c r="D94" s="203" t="s">
        <v>167</v>
      </c>
      <c r="E94" s="62"/>
      <c r="F94" s="204" t="s">
        <v>401</v>
      </c>
      <c r="G94" s="62"/>
      <c r="H94" s="62"/>
      <c r="I94" s="162"/>
      <c r="J94" s="62"/>
      <c r="K94" s="62"/>
      <c r="L94" s="60"/>
      <c r="M94" s="205"/>
      <c r="N94" s="41"/>
      <c r="O94" s="41"/>
      <c r="P94" s="41"/>
      <c r="Q94" s="41"/>
      <c r="R94" s="41"/>
      <c r="S94" s="41"/>
      <c r="T94" s="77"/>
      <c r="AT94" s="23" t="s">
        <v>167</v>
      </c>
      <c r="AU94" s="23" t="s">
        <v>82</v>
      </c>
    </row>
    <row r="95" spans="2:65" s="1" customFormat="1" ht="25.5" customHeight="1">
      <c r="B95" s="40"/>
      <c r="C95" s="191" t="s">
        <v>173</v>
      </c>
      <c r="D95" s="191" t="s">
        <v>162</v>
      </c>
      <c r="E95" s="192" t="s">
        <v>402</v>
      </c>
      <c r="F95" s="193" t="s">
        <v>403</v>
      </c>
      <c r="G95" s="194" t="s">
        <v>289</v>
      </c>
      <c r="H95" s="195">
        <v>21</v>
      </c>
      <c r="I95" s="196"/>
      <c r="J95" s="197">
        <f>ROUND(I95*H95,2)</f>
        <v>0</v>
      </c>
      <c r="K95" s="193" t="s">
        <v>21</v>
      </c>
      <c r="L95" s="60"/>
      <c r="M95" s="198" t="s">
        <v>21</v>
      </c>
      <c r="N95" s="199" t="s">
        <v>43</v>
      </c>
      <c r="O95" s="41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3" t="s">
        <v>166</v>
      </c>
      <c r="AT95" s="23" t="s">
        <v>162</v>
      </c>
      <c r="AU95" s="23" t="s">
        <v>82</v>
      </c>
      <c r="AY95" s="23" t="s">
        <v>160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3" t="s">
        <v>80</v>
      </c>
      <c r="BK95" s="202">
        <f>ROUND(I95*H95,2)</f>
        <v>0</v>
      </c>
      <c r="BL95" s="23" t="s">
        <v>166</v>
      </c>
      <c r="BM95" s="23" t="s">
        <v>187</v>
      </c>
    </row>
    <row r="96" spans="2:65" s="1" customFormat="1" ht="13.5">
      <c r="B96" s="40"/>
      <c r="C96" s="62"/>
      <c r="D96" s="203" t="s">
        <v>167</v>
      </c>
      <c r="E96" s="62"/>
      <c r="F96" s="204" t="s">
        <v>403</v>
      </c>
      <c r="G96" s="62"/>
      <c r="H96" s="62"/>
      <c r="I96" s="162"/>
      <c r="J96" s="62"/>
      <c r="K96" s="62"/>
      <c r="L96" s="60"/>
      <c r="M96" s="205"/>
      <c r="N96" s="41"/>
      <c r="O96" s="41"/>
      <c r="P96" s="41"/>
      <c r="Q96" s="41"/>
      <c r="R96" s="41"/>
      <c r="S96" s="41"/>
      <c r="T96" s="77"/>
      <c r="AT96" s="23" t="s">
        <v>167</v>
      </c>
      <c r="AU96" s="23" t="s">
        <v>82</v>
      </c>
    </row>
    <row r="97" spans="2:65" s="11" customFormat="1" ht="13.5">
      <c r="B97" s="206"/>
      <c r="C97" s="207"/>
      <c r="D97" s="203" t="s">
        <v>177</v>
      </c>
      <c r="E97" s="208" t="s">
        <v>21</v>
      </c>
      <c r="F97" s="209" t="s">
        <v>412</v>
      </c>
      <c r="G97" s="207"/>
      <c r="H97" s="210">
        <v>21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177</v>
      </c>
      <c r="AU97" s="216" t="s">
        <v>82</v>
      </c>
      <c r="AV97" s="11" t="s">
        <v>82</v>
      </c>
      <c r="AW97" s="11" t="s">
        <v>35</v>
      </c>
      <c r="AX97" s="11" t="s">
        <v>72</v>
      </c>
      <c r="AY97" s="216" t="s">
        <v>160</v>
      </c>
    </row>
    <row r="98" spans="2:65" s="12" customFormat="1" ht="13.5">
      <c r="B98" s="217"/>
      <c r="C98" s="218"/>
      <c r="D98" s="203" t="s">
        <v>177</v>
      </c>
      <c r="E98" s="219" t="s">
        <v>21</v>
      </c>
      <c r="F98" s="220" t="s">
        <v>179</v>
      </c>
      <c r="G98" s="218"/>
      <c r="H98" s="221">
        <v>21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177</v>
      </c>
      <c r="AU98" s="227" t="s">
        <v>82</v>
      </c>
      <c r="AV98" s="12" t="s">
        <v>166</v>
      </c>
      <c r="AW98" s="12" t="s">
        <v>35</v>
      </c>
      <c r="AX98" s="12" t="s">
        <v>80</v>
      </c>
      <c r="AY98" s="227" t="s">
        <v>160</v>
      </c>
    </row>
    <row r="99" spans="2:65" s="1" customFormat="1" ht="25.5" customHeight="1">
      <c r="B99" s="40"/>
      <c r="C99" s="191" t="s">
        <v>188</v>
      </c>
      <c r="D99" s="191" t="s">
        <v>162</v>
      </c>
      <c r="E99" s="192" t="s">
        <v>405</v>
      </c>
      <c r="F99" s="193" t="s">
        <v>406</v>
      </c>
      <c r="G99" s="194" t="s">
        <v>289</v>
      </c>
      <c r="H99" s="195">
        <v>3</v>
      </c>
      <c r="I99" s="196"/>
      <c r="J99" s="197">
        <f>ROUND(I99*H99,2)</f>
        <v>0</v>
      </c>
      <c r="K99" s="193" t="s">
        <v>21</v>
      </c>
      <c r="L99" s="60"/>
      <c r="M99" s="198" t="s">
        <v>21</v>
      </c>
      <c r="N99" s="199" t="s">
        <v>43</v>
      </c>
      <c r="O99" s="41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3" t="s">
        <v>166</v>
      </c>
      <c r="AT99" s="23" t="s">
        <v>162</v>
      </c>
      <c r="AU99" s="23" t="s">
        <v>82</v>
      </c>
      <c r="AY99" s="23" t="s">
        <v>160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3" t="s">
        <v>80</v>
      </c>
      <c r="BK99" s="202">
        <f>ROUND(I99*H99,2)</f>
        <v>0</v>
      </c>
      <c r="BL99" s="23" t="s">
        <v>166</v>
      </c>
      <c r="BM99" s="23" t="s">
        <v>191</v>
      </c>
    </row>
    <row r="100" spans="2:65" s="1" customFormat="1" ht="13.5">
      <c r="B100" s="40"/>
      <c r="C100" s="62"/>
      <c r="D100" s="203" t="s">
        <v>167</v>
      </c>
      <c r="E100" s="62"/>
      <c r="F100" s="204" t="s">
        <v>406</v>
      </c>
      <c r="G100" s="62"/>
      <c r="H100" s="62"/>
      <c r="I100" s="162"/>
      <c r="J100" s="62"/>
      <c r="K100" s="62"/>
      <c r="L100" s="60"/>
      <c r="M100" s="205"/>
      <c r="N100" s="41"/>
      <c r="O100" s="41"/>
      <c r="P100" s="41"/>
      <c r="Q100" s="41"/>
      <c r="R100" s="41"/>
      <c r="S100" s="41"/>
      <c r="T100" s="77"/>
      <c r="AT100" s="23" t="s">
        <v>167</v>
      </c>
      <c r="AU100" s="23" t="s">
        <v>82</v>
      </c>
    </row>
    <row r="101" spans="2:65" s="1" customFormat="1" ht="25.5" customHeight="1">
      <c r="B101" s="40"/>
      <c r="C101" s="191" t="s">
        <v>176</v>
      </c>
      <c r="D101" s="191" t="s">
        <v>162</v>
      </c>
      <c r="E101" s="192" t="s">
        <v>407</v>
      </c>
      <c r="F101" s="193" t="s">
        <v>408</v>
      </c>
      <c r="G101" s="194" t="s">
        <v>289</v>
      </c>
      <c r="H101" s="195">
        <v>21</v>
      </c>
      <c r="I101" s="196"/>
      <c r="J101" s="197">
        <f>ROUND(I101*H101,2)</f>
        <v>0</v>
      </c>
      <c r="K101" s="193" t="s">
        <v>21</v>
      </c>
      <c r="L101" s="60"/>
      <c r="M101" s="198" t="s">
        <v>21</v>
      </c>
      <c r="N101" s="199" t="s">
        <v>43</v>
      </c>
      <c r="O101" s="41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3" t="s">
        <v>166</v>
      </c>
      <c r="AT101" s="23" t="s">
        <v>162</v>
      </c>
      <c r="AU101" s="23" t="s">
        <v>82</v>
      </c>
      <c r="AY101" s="23" t="s">
        <v>160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3" t="s">
        <v>80</v>
      </c>
      <c r="BK101" s="202">
        <f>ROUND(I101*H101,2)</f>
        <v>0</v>
      </c>
      <c r="BL101" s="23" t="s">
        <v>166</v>
      </c>
      <c r="BM101" s="23" t="s">
        <v>195</v>
      </c>
    </row>
    <row r="102" spans="2:65" s="1" customFormat="1" ht="13.5">
      <c r="B102" s="40"/>
      <c r="C102" s="62"/>
      <c r="D102" s="203" t="s">
        <v>167</v>
      </c>
      <c r="E102" s="62"/>
      <c r="F102" s="204" t="s">
        <v>408</v>
      </c>
      <c r="G102" s="62"/>
      <c r="H102" s="62"/>
      <c r="I102" s="162"/>
      <c r="J102" s="62"/>
      <c r="K102" s="62"/>
      <c r="L102" s="60"/>
      <c r="M102" s="205"/>
      <c r="N102" s="41"/>
      <c r="O102" s="41"/>
      <c r="P102" s="41"/>
      <c r="Q102" s="41"/>
      <c r="R102" s="41"/>
      <c r="S102" s="41"/>
      <c r="T102" s="77"/>
      <c r="AT102" s="23" t="s">
        <v>167</v>
      </c>
      <c r="AU102" s="23" t="s">
        <v>82</v>
      </c>
    </row>
    <row r="103" spans="2:65" s="11" customFormat="1" ht="13.5">
      <c r="B103" s="206"/>
      <c r="C103" s="207"/>
      <c r="D103" s="203" t="s">
        <v>177</v>
      </c>
      <c r="E103" s="208" t="s">
        <v>21</v>
      </c>
      <c r="F103" s="209" t="s">
        <v>412</v>
      </c>
      <c r="G103" s="207"/>
      <c r="H103" s="210">
        <v>21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177</v>
      </c>
      <c r="AU103" s="216" t="s">
        <v>82</v>
      </c>
      <c r="AV103" s="11" t="s">
        <v>82</v>
      </c>
      <c r="AW103" s="11" t="s">
        <v>35</v>
      </c>
      <c r="AX103" s="11" t="s">
        <v>72</v>
      </c>
      <c r="AY103" s="216" t="s">
        <v>160</v>
      </c>
    </row>
    <row r="104" spans="2:65" s="12" customFormat="1" ht="13.5">
      <c r="B104" s="217"/>
      <c r="C104" s="218"/>
      <c r="D104" s="203" t="s">
        <v>177</v>
      </c>
      <c r="E104" s="219" t="s">
        <v>21</v>
      </c>
      <c r="F104" s="220" t="s">
        <v>179</v>
      </c>
      <c r="G104" s="218"/>
      <c r="H104" s="221">
        <v>21</v>
      </c>
      <c r="I104" s="222"/>
      <c r="J104" s="218"/>
      <c r="K104" s="218"/>
      <c r="L104" s="223"/>
      <c r="M104" s="238"/>
      <c r="N104" s="239"/>
      <c r="O104" s="239"/>
      <c r="P104" s="239"/>
      <c r="Q104" s="239"/>
      <c r="R104" s="239"/>
      <c r="S104" s="239"/>
      <c r="T104" s="240"/>
      <c r="AT104" s="227" t="s">
        <v>177</v>
      </c>
      <c r="AU104" s="227" t="s">
        <v>82</v>
      </c>
      <c r="AV104" s="12" t="s">
        <v>166</v>
      </c>
      <c r="AW104" s="12" t="s">
        <v>35</v>
      </c>
      <c r="AX104" s="12" t="s">
        <v>80</v>
      </c>
      <c r="AY104" s="227" t="s">
        <v>160</v>
      </c>
    </row>
    <row r="105" spans="2:65" s="1" customFormat="1" ht="6.95" customHeight="1">
      <c r="B105" s="55"/>
      <c r="C105" s="56"/>
      <c r="D105" s="56"/>
      <c r="E105" s="56"/>
      <c r="F105" s="56"/>
      <c r="G105" s="56"/>
      <c r="H105" s="56"/>
      <c r="I105" s="138"/>
      <c r="J105" s="56"/>
      <c r="K105" s="56"/>
      <c r="L105" s="60"/>
    </row>
  </sheetData>
  <sheetProtection algorithmName="SHA-512" hashValue="O1Q7MemwHjyGyGXIH1hfG6MQiyxVtG25Z+NSrObiE22ScLrQgSqjJmrKcaWOiCmd/jYm6SFB0QKXlT/pHYNLCQ==" saltValue="BZ7Rgez2+MsZ/+55eq38YtGnMi35ODG1UwGI0CtG2Pfnvfl/QOT3y2UsvUV5iZ0zBO2zDcFgozXvtS014tZw2w==" spinCount="100000" sheet="1" objects="1" scenarios="1" formatColumns="0" formatRows="0" autoFilter="0"/>
  <autoFilter ref="C77:K104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1" t="s">
        <v>123</v>
      </c>
      <c r="H1" s="381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3" t="s">
        <v>94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3" t="str">
        <f>'Rekapitulace stavby'!K6</f>
        <v>Zhotovení projektové dokumentace na akci II/280 Březno, rekonstrukce</v>
      </c>
      <c r="F7" s="374"/>
      <c r="G7" s="374"/>
      <c r="H7" s="374"/>
      <c r="I7" s="116"/>
      <c r="J7" s="28"/>
      <c r="K7" s="30"/>
    </row>
    <row r="8" spans="1:70" s="1" customFormat="1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5" t="s">
        <v>413</v>
      </c>
      <c r="F9" s="376"/>
      <c r="G9" s="376"/>
      <c r="H9" s="376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29</v>
      </c>
      <c r="G12" s="41"/>
      <c r="H12" s="41"/>
      <c r="I12" s="118" t="s">
        <v>25</v>
      </c>
      <c r="J12" s="119" t="str">
        <f>'Rekapitulace stavby'!AN8</f>
        <v>4. 9. 2017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>AVS Projekt s.r.o.</v>
      </c>
      <c r="F21" s="41"/>
      <c r="G21" s="41"/>
      <c r="H21" s="41"/>
      <c r="I21" s="118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2" t="s">
        <v>21</v>
      </c>
      <c r="F24" s="342"/>
      <c r="G24" s="342"/>
      <c r="H24" s="342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ROUND(SUM(BE78:BE104), 2)</f>
        <v>0</v>
      </c>
      <c r="G30" s="41"/>
      <c r="H30" s="41"/>
      <c r="I30" s="130">
        <v>0.21</v>
      </c>
      <c r="J30" s="129">
        <f>ROUND(ROUND((SUM(BE78:BE104)),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ROUND(SUM(BF78:BF104), 2)</f>
        <v>0</v>
      </c>
      <c r="G31" s="41"/>
      <c r="H31" s="41"/>
      <c r="I31" s="130">
        <v>0.15</v>
      </c>
      <c r="J31" s="129">
        <f>ROUND(ROUND((SUM(BF78:BF104)),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ROUND(SUM(BG78:BG104),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ROUND(SUM(BH78:BH104),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ROUND(SUM(BI78:BI104),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3" t="str">
        <f>E7</f>
        <v>Zhotovení projektové dokumentace na akci II/280 Březno, rekonstrukce</v>
      </c>
      <c r="F45" s="374"/>
      <c r="G45" s="374"/>
      <c r="H45" s="37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5" t="str">
        <f>E9</f>
        <v>102_3 - DIO Etapa 3</v>
      </c>
      <c r="F47" s="376"/>
      <c r="G47" s="376"/>
      <c r="H47" s="37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4. 9. 2017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2" t="str">
        <f>E21</f>
        <v>AVS Projekt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7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135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8" customFormat="1" ht="19.899999999999999" customHeight="1">
      <c r="B58" s="155"/>
      <c r="C58" s="156"/>
      <c r="D58" s="157" t="s">
        <v>139</v>
      </c>
      <c r="E58" s="158"/>
      <c r="F58" s="158"/>
      <c r="G58" s="158"/>
      <c r="H58" s="158"/>
      <c r="I58" s="159"/>
      <c r="J58" s="160">
        <f>J80</f>
        <v>0</v>
      </c>
      <c r="K58" s="161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50000000000003" customHeight="1">
      <c r="B65" s="40"/>
      <c r="C65" s="61" t="s">
        <v>144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16.5" customHeight="1">
      <c r="B68" s="40"/>
      <c r="C68" s="62"/>
      <c r="D68" s="62"/>
      <c r="E68" s="378" t="str">
        <f>E7</f>
        <v>Zhotovení projektové dokumentace na akci II/280 Březno, rekonstrukce</v>
      </c>
      <c r="F68" s="379"/>
      <c r="G68" s="379"/>
      <c r="H68" s="379"/>
      <c r="I68" s="162"/>
      <c r="J68" s="62"/>
      <c r="K68" s="62"/>
      <c r="L68" s="60"/>
    </row>
    <row r="69" spans="2:63" s="1" customFormat="1" ht="14.45" customHeight="1">
      <c r="B69" s="40"/>
      <c r="C69" s="64" t="s">
        <v>128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17.25" customHeight="1">
      <c r="B70" s="40"/>
      <c r="C70" s="62"/>
      <c r="D70" s="62"/>
      <c r="E70" s="353" t="str">
        <f>E9</f>
        <v>102_3 - DIO Etapa 3</v>
      </c>
      <c r="F70" s="380"/>
      <c r="G70" s="380"/>
      <c r="H70" s="380"/>
      <c r="I70" s="162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8" customHeight="1">
      <c r="B72" s="40"/>
      <c r="C72" s="64" t="s">
        <v>23</v>
      </c>
      <c r="D72" s="62"/>
      <c r="E72" s="62"/>
      <c r="F72" s="163" t="str">
        <f>F12</f>
        <v xml:space="preserve"> </v>
      </c>
      <c r="G72" s="62"/>
      <c r="H72" s="62"/>
      <c r="I72" s="164" t="s">
        <v>25</v>
      </c>
      <c r="J72" s="72" t="str">
        <f>IF(J12="","",J12)</f>
        <v>4. 9. 2017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>
      <c r="B74" s="40"/>
      <c r="C74" s="64" t="s">
        <v>27</v>
      </c>
      <c r="D74" s="62"/>
      <c r="E74" s="62"/>
      <c r="F74" s="163" t="str">
        <f>E15</f>
        <v xml:space="preserve"> </v>
      </c>
      <c r="G74" s="62"/>
      <c r="H74" s="62"/>
      <c r="I74" s="164" t="s">
        <v>33</v>
      </c>
      <c r="J74" s="163" t="str">
        <f>E21</f>
        <v>AVS Projekt s.r.o.</v>
      </c>
      <c r="K74" s="62"/>
      <c r="L74" s="60"/>
    </row>
    <row r="75" spans="2:63" s="1" customFormat="1" ht="14.45" customHeight="1">
      <c r="B75" s="40"/>
      <c r="C75" s="64" t="s">
        <v>31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3" s="9" customFormat="1" ht="29.25" customHeight="1">
      <c r="B77" s="165"/>
      <c r="C77" s="166" t="s">
        <v>145</v>
      </c>
      <c r="D77" s="167" t="s">
        <v>57</v>
      </c>
      <c r="E77" s="167" t="s">
        <v>53</v>
      </c>
      <c r="F77" s="167" t="s">
        <v>146</v>
      </c>
      <c r="G77" s="167" t="s">
        <v>147</v>
      </c>
      <c r="H77" s="167" t="s">
        <v>148</v>
      </c>
      <c r="I77" s="168" t="s">
        <v>149</v>
      </c>
      <c r="J77" s="167" t="s">
        <v>132</v>
      </c>
      <c r="K77" s="169" t="s">
        <v>150</v>
      </c>
      <c r="L77" s="170"/>
      <c r="M77" s="80" t="s">
        <v>151</v>
      </c>
      <c r="N77" s="81" t="s">
        <v>42</v>
      </c>
      <c r="O77" s="81" t="s">
        <v>152</v>
      </c>
      <c r="P77" s="81" t="s">
        <v>153</v>
      </c>
      <c r="Q77" s="81" t="s">
        <v>154</v>
      </c>
      <c r="R77" s="81" t="s">
        <v>155</v>
      </c>
      <c r="S77" s="81" t="s">
        <v>156</v>
      </c>
      <c r="T77" s="82" t="s">
        <v>157</v>
      </c>
    </row>
    <row r="78" spans="2:63" s="1" customFormat="1" ht="29.25" customHeight="1">
      <c r="B78" s="40"/>
      <c r="C78" s="86" t="s">
        <v>133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</f>
        <v>0</v>
      </c>
      <c r="Q78" s="84"/>
      <c r="R78" s="172">
        <f>R79</f>
        <v>0</v>
      </c>
      <c r="S78" s="84"/>
      <c r="T78" s="173">
        <f>T79</f>
        <v>0</v>
      </c>
      <c r="AT78" s="23" t="s">
        <v>71</v>
      </c>
      <c r="AU78" s="23" t="s">
        <v>134</v>
      </c>
      <c r="BK78" s="174">
        <f>BK79</f>
        <v>0</v>
      </c>
    </row>
    <row r="79" spans="2:63" s="10" customFormat="1" ht="37.35" customHeight="1">
      <c r="B79" s="175"/>
      <c r="C79" s="176"/>
      <c r="D79" s="177" t="s">
        <v>71</v>
      </c>
      <c r="E79" s="178" t="s">
        <v>158</v>
      </c>
      <c r="F79" s="178" t="s">
        <v>159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P80</f>
        <v>0</v>
      </c>
      <c r="Q79" s="183"/>
      <c r="R79" s="184">
        <f>R80</f>
        <v>0</v>
      </c>
      <c r="S79" s="183"/>
      <c r="T79" s="185">
        <f>T80</f>
        <v>0</v>
      </c>
      <c r="AR79" s="186" t="s">
        <v>80</v>
      </c>
      <c r="AT79" s="187" t="s">
        <v>71</v>
      </c>
      <c r="AU79" s="187" t="s">
        <v>72</v>
      </c>
      <c r="AY79" s="186" t="s">
        <v>160</v>
      </c>
      <c r="BK79" s="188">
        <f>BK80</f>
        <v>0</v>
      </c>
    </row>
    <row r="80" spans="2:63" s="10" customFormat="1" ht="19.899999999999999" customHeight="1">
      <c r="B80" s="175"/>
      <c r="C80" s="176"/>
      <c r="D80" s="177" t="s">
        <v>71</v>
      </c>
      <c r="E80" s="189" t="s">
        <v>196</v>
      </c>
      <c r="F80" s="189" t="s">
        <v>291</v>
      </c>
      <c r="G80" s="176"/>
      <c r="H80" s="176"/>
      <c r="I80" s="179"/>
      <c r="J80" s="190">
        <f>BK80</f>
        <v>0</v>
      </c>
      <c r="K80" s="176"/>
      <c r="L80" s="181"/>
      <c r="M80" s="182"/>
      <c r="N80" s="183"/>
      <c r="O80" s="183"/>
      <c r="P80" s="184">
        <f>SUM(P81:P104)</f>
        <v>0</v>
      </c>
      <c r="Q80" s="183"/>
      <c r="R80" s="184">
        <f>SUM(R81:R104)</f>
        <v>0</v>
      </c>
      <c r="S80" s="183"/>
      <c r="T80" s="185">
        <f>SUM(T81:T104)</f>
        <v>0</v>
      </c>
      <c r="AR80" s="186" t="s">
        <v>80</v>
      </c>
      <c r="AT80" s="187" t="s">
        <v>71</v>
      </c>
      <c r="AU80" s="187" t="s">
        <v>80</v>
      </c>
      <c r="AY80" s="186" t="s">
        <v>160</v>
      </c>
      <c r="BK80" s="188">
        <f>SUM(BK81:BK104)</f>
        <v>0</v>
      </c>
    </row>
    <row r="81" spans="2:65" s="1" customFormat="1" ht="16.5" customHeight="1">
      <c r="B81" s="40"/>
      <c r="C81" s="191" t="s">
        <v>80</v>
      </c>
      <c r="D81" s="191" t="s">
        <v>162</v>
      </c>
      <c r="E81" s="192" t="s">
        <v>390</v>
      </c>
      <c r="F81" s="193" t="s">
        <v>391</v>
      </c>
      <c r="G81" s="194" t="s">
        <v>289</v>
      </c>
      <c r="H81" s="195">
        <v>29</v>
      </c>
      <c r="I81" s="196"/>
      <c r="J81" s="197">
        <f>ROUND(I81*H81,2)</f>
        <v>0</v>
      </c>
      <c r="K81" s="193" t="s">
        <v>21</v>
      </c>
      <c r="L81" s="60"/>
      <c r="M81" s="198" t="s">
        <v>21</v>
      </c>
      <c r="N81" s="199" t="s">
        <v>43</v>
      </c>
      <c r="O81" s="41"/>
      <c r="P81" s="200">
        <f>O81*H81</f>
        <v>0</v>
      </c>
      <c r="Q81" s="200">
        <v>0</v>
      </c>
      <c r="R81" s="200">
        <f>Q81*H81</f>
        <v>0</v>
      </c>
      <c r="S81" s="200">
        <v>0</v>
      </c>
      <c r="T81" s="201">
        <f>S81*H81</f>
        <v>0</v>
      </c>
      <c r="AR81" s="23" t="s">
        <v>166</v>
      </c>
      <c r="AT81" s="23" t="s">
        <v>162</v>
      </c>
      <c r="AU81" s="23" t="s">
        <v>82</v>
      </c>
      <c r="AY81" s="23" t="s">
        <v>160</v>
      </c>
      <c r="BE81" s="202">
        <f>IF(N81="základní",J81,0)</f>
        <v>0</v>
      </c>
      <c r="BF81" s="202">
        <f>IF(N81="snížená",J81,0)</f>
        <v>0</v>
      </c>
      <c r="BG81" s="202">
        <f>IF(N81="zákl. přenesená",J81,0)</f>
        <v>0</v>
      </c>
      <c r="BH81" s="202">
        <f>IF(N81="sníž. přenesená",J81,0)</f>
        <v>0</v>
      </c>
      <c r="BI81" s="202">
        <f>IF(N81="nulová",J81,0)</f>
        <v>0</v>
      </c>
      <c r="BJ81" s="23" t="s">
        <v>80</v>
      </c>
      <c r="BK81" s="202">
        <f>ROUND(I81*H81,2)</f>
        <v>0</v>
      </c>
      <c r="BL81" s="23" t="s">
        <v>166</v>
      </c>
      <c r="BM81" s="23" t="s">
        <v>82</v>
      </c>
    </row>
    <row r="82" spans="2:65" s="1" customFormat="1" ht="13.5">
      <c r="B82" s="40"/>
      <c r="C82" s="62"/>
      <c r="D82" s="203" t="s">
        <v>167</v>
      </c>
      <c r="E82" s="62"/>
      <c r="F82" s="204" t="s">
        <v>391</v>
      </c>
      <c r="G82" s="62"/>
      <c r="H82" s="62"/>
      <c r="I82" s="162"/>
      <c r="J82" s="62"/>
      <c r="K82" s="62"/>
      <c r="L82" s="60"/>
      <c r="M82" s="205"/>
      <c r="N82" s="41"/>
      <c r="O82" s="41"/>
      <c r="P82" s="41"/>
      <c r="Q82" s="41"/>
      <c r="R82" s="41"/>
      <c r="S82" s="41"/>
      <c r="T82" s="77"/>
      <c r="AT82" s="23" t="s">
        <v>167</v>
      </c>
      <c r="AU82" s="23" t="s">
        <v>82</v>
      </c>
    </row>
    <row r="83" spans="2:65" s="1" customFormat="1" ht="25.5" customHeight="1">
      <c r="B83" s="40"/>
      <c r="C83" s="191" t="s">
        <v>82</v>
      </c>
      <c r="D83" s="191" t="s">
        <v>162</v>
      </c>
      <c r="E83" s="192" t="s">
        <v>392</v>
      </c>
      <c r="F83" s="193" t="s">
        <v>393</v>
      </c>
      <c r="G83" s="194" t="s">
        <v>289</v>
      </c>
      <c r="H83" s="195">
        <v>203</v>
      </c>
      <c r="I83" s="196"/>
      <c r="J83" s="197">
        <f>ROUND(I83*H83,2)</f>
        <v>0</v>
      </c>
      <c r="K83" s="193" t="s">
        <v>21</v>
      </c>
      <c r="L83" s="60"/>
      <c r="M83" s="198" t="s">
        <v>21</v>
      </c>
      <c r="N83" s="199" t="s">
        <v>43</v>
      </c>
      <c r="O83" s="41"/>
      <c r="P83" s="200">
        <f>O83*H83</f>
        <v>0</v>
      </c>
      <c r="Q83" s="200">
        <v>0</v>
      </c>
      <c r="R83" s="200">
        <f>Q83*H83</f>
        <v>0</v>
      </c>
      <c r="S83" s="200">
        <v>0</v>
      </c>
      <c r="T83" s="201">
        <f>S83*H83</f>
        <v>0</v>
      </c>
      <c r="AR83" s="23" t="s">
        <v>166</v>
      </c>
      <c r="AT83" s="23" t="s">
        <v>162</v>
      </c>
      <c r="AU83" s="23" t="s">
        <v>82</v>
      </c>
      <c r="AY83" s="23" t="s">
        <v>160</v>
      </c>
      <c r="BE83" s="202">
        <f>IF(N83="základní",J83,0)</f>
        <v>0</v>
      </c>
      <c r="BF83" s="202">
        <f>IF(N83="snížená",J83,0)</f>
        <v>0</v>
      </c>
      <c r="BG83" s="202">
        <f>IF(N83="zákl. přenesená",J83,0)</f>
        <v>0</v>
      </c>
      <c r="BH83" s="202">
        <f>IF(N83="sníž. přenesená",J83,0)</f>
        <v>0</v>
      </c>
      <c r="BI83" s="202">
        <f>IF(N83="nulová",J83,0)</f>
        <v>0</v>
      </c>
      <c r="BJ83" s="23" t="s">
        <v>80</v>
      </c>
      <c r="BK83" s="202">
        <f>ROUND(I83*H83,2)</f>
        <v>0</v>
      </c>
      <c r="BL83" s="23" t="s">
        <v>166</v>
      </c>
      <c r="BM83" s="23" t="s">
        <v>166</v>
      </c>
    </row>
    <row r="84" spans="2:65" s="1" customFormat="1" ht="13.5">
      <c r="B84" s="40"/>
      <c r="C84" s="62"/>
      <c r="D84" s="203" t="s">
        <v>167</v>
      </c>
      <c r="E84" s="62"/>
      <c r="F84" s="204" t="s">
        <v>393</v>
      </c>
      <c r="G84" s="62"/>
      <c r="H84" s="62"/>
      <c r="I84" s="162"/>
      <c r="J84" s="62"/>
      <c r="K84" s="62"/>
      <c r="L84" s="60"/>
      <c r="M84" s="205"/>
      <c r="N84" s="41"/>
      <c r="O84" s="41"/>
      <c r="P84" s="41"/>
      <c r="Q84" s="41"/>
      <c r="R84" s="41"/>
      <c r="S84" s="41"/>
      <c r="T84" s="77"/>
      <c r="AT84" s="23" t="s">
        <v>167</v>
      </c>
      <c r="AU84" s="23" t="s">
        <v>82</v>
      </c>
    </row>
    <row r="85" spans="2:65" s="11" customFormat="1" ht="13.5">
      <c r="B85" s="206"/>
      <c r="C85" s="207"/>
      <c r="D85" s="203" t="s">
        <v>177</v>
      </c>
      <c r="E85" s="208" t="s">
        <v>21</v>
      </c>
      <c r="F85" s="209" t="s">
        <v>414</v>
      </c>
      <c r="G85" s="207"/>
      <c r="H85" s="210">
        <v>203</v>
      </c>
      <c r="I85" s="211"/>
      <c r="J85" s="207"/>
      <c r="K85" s="207"/>
      <c r="L85" s="212"/>
      <c r="M85" s="213"/>
      <c r="N85" s="214"/>
      <c r="O85" s="214"/>
      <c r="P85" s="214"/>
      <c r="Q85" s="214"/>
      <c r="R85" s="214"/>
      <c r="S85" s="214"/>
      <c r="T85" s="215"/>
      <c r="AT85" s="216" t="s">
        <v>177</v>
      </c>
      <c r="AU85" s="216" t="s">
        <v>82</v>
      </c>
      <c r="AV85" s="11" t="s">
        <v>82</v>
      </c>
      <c r="AW85" s="11" t="s">
        <v>35</v>
      </c>
      <c r="AX85" s="11" t="s">
        <v>72</v>
      </c>
      <c r="AY85" s="216" t="s">
        <v>160</v>
      </c>
    </row>
    <row r="86" spans="2:65" s="12" customFormat="1" ht="13.5">
      <c r="B86" s="217"/>
      <c r="C86" s="218"/>
      <c r="D86" s="203" t="s">
        <v>177</v>
      </c>
      <c r="E86" s="219" t="s">
        <v>21</v>
      </c>
      <c r="F86" s="220" t="s">
        <v>179</v>
      </c>
      <c r="G86" s="218"/>
      <c r="H86" s="221">
        <v>203</v>
      </c>
      <c r="I86" s="222"/>
      <c r="J86" s="218"/>
      <c r="K86" s="218"/>
      <c r="L86" s="223"/>
      <c r="M86" s="224"/>
      <c r="N86" s="225"/>
      <c r="O86" s="225"/>
      <c r="P86" s="225"/>
      <c r="Q86" s="225"/>
      <c r="R86" s="225"/>
      <c r="S86" s="225"/>
      <c r="T86" s="226"/>
      <c r="AT86" s="227" t="s">
        <v>177</v>
      </c>
      <c r="AU86" s="227" t="s">
        <v>82</v>
      </c>
      <c r="AV86" s="12" t="s">
        <v>166</v>
      </c>
      <c r="AW86" s="12" t="s">
        <v>35</v>
      </c>
      <c r="AX86" s="12" t="s">
        <v>80</v>
      </c>
      <c r="AY86" s="227" t="s">
        <v>160</v>
      </c>
    </row>
    <row r="87" spans="2:65" s="1" customFormat="1" ht="16.5" customHeight="1">
      <c r="B87" s="40"/>
      <c r="C87" s="191" t="s">
        <v>170</v>
      </c>
      <c r="D87" s="191" t="s">
        <v>162</v>
      </c>
      <c r="E87" s="192" t="s">
        <v>395</v>
      </c>
      <c r="F87" s="193" t="s">
        <v>396</v>
      </c>
      <c r="G87" s="194" t="s">
        <v>289</v>
      </c>
      <c r="H87" s="195">
        <v>5</v>
      </c>
      <c r="I87" s="196"/>
      <c r="J87" s="197">
        <f>ROUND(I87*H87,2)</f>
        <v>0</v>
      </c>
      <c r="K87" s="193" t="s">
        <v>21</v>
      </c>
      <c r="L87" s="60"/>
      <c r="M87" s="198" t="s">
        <v>21</v>
      </c>
      <c r="N87" s="199" t="s">
        <v>43</v>
      </c>
      <c r="O87" s="41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3" t="s">
        <v>166</v>
      </c>
      <c r="AT87" s="23" t="s">
        <v>162</v>
      </c>
      <c r="AU87" s="23" t="s">
        <v>82</v>
      </c>
      <c r="AY87" s="23" t="s">
        <v>160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3" t="s">
        <v>80</v>
      </c>
      <c r="BK87" s="202">
        <f>ROUND(I87*H87,2)</f>
        <v>0</v>
      </c>
      <c r="BL87" s="23" t="s">
        <v>166</v>
      </c>
      <c r="BM87" s="23" t="s">
        <v>173</v>
      </c>
    </row>
    <row r="88" spans="2:65" s="1" customFormat="1" ht="13.5">
      <c r="B88" s="40"/>
      <c r="C88" s="62"/>
      <c r="D88" s="203" t="s">
        <v>167</v>
      </c>
      <c r="E88" s="62"/>
      <c r="F88" s="204" t="s">
        <v>396</v>
      </c>
      <c r="G88" s="62"/>
      <c r="H88" s="62"/>
      <c r="I88" s="162"/>
      <c r="J88" s="62"/>
      <c r="K88" s="62"/>
      <c r="L88" s="60"/>
      <c r="M88" s="205"/>
      <c r="N88" s="41"/>
      <c r="O88" s="41"/>
      <c r="P88" s="41"/>
      <c r="Q88" s="41"/>
      <c r="R88" s="41"/>
      <c r="S88" s="41"/>
      <c r="T88" s="77"/>
      <c r="AT88" s="23" t="s">
        <v>167</v>
      </c>
      <c r="AU88" s="23" t="s">
        <v>82</v>
      </c>
    </row>
    <row r="89" spans="2:65" s="1" customFormat="1" ht="25.5" customHeight="1">
      <c r="B89" s="40"/>
      <c r="C89" s="191" t="s">
        <v>166</v>
      </c>
      <c r="D89" s="191" t="s">
        <v>162</v>
      </c>
      <c r="E89" s="192" t="s">
        <v>397</v>
      </c>
      <c r="F89" s="193" t="s">
        <v>398</v>
      </c>
      <c r="G89" s="194" t="s">
        <v>289</v>
      </c>
      <c r="H89" s="195">
        <v>35</v>
      </c>
      <c r="I89" s="196"/>
      <c r="J89" s="197">
        <f>ROUND(I89*H89,2)</f>
        <v>0</v>
      </c>
      <c r="K89" s="193" t="s">
        <v>21</v>
      </c>
      <c r="L89" s="60"/>
      <c r="M89" s="198" t="s">
        <v>21</v>
      </c>
      <c r="N89" s="199" t="s">
        <v>43</v>
      </c>
      <c r="O89" s="41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AR89" s="23" t="s">
        <v>166</v>
      </c>
      <c r="AT89" s="23" t="s">
        <v>162</v>
      </c>
      <c r="AU89" s="23" t="s">
        <v>82</v>
      </c>
      <c r="AY89" s="23" t="s">
        <v>160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3" t="s">
        <v>80</v>
      </c>
      <c r="BK89" s="202">
        <f>ROUND(I89*H89,2)</f>
        <v>0</v>
      </c>
      <c r="BL89" s="23" t="s">
        <v>166</v>
      </c>
      <c r="BM89" s="23" t="s">
        <v>176</v>
      </c>
    </row>
    <row r="90" spans="2:65" s="1" customFormat="1" ht="13.5">
      <c r="B90" s="40"/>
      <c r="C90" s="62"/>
      <c r="D90" s="203" t="s">
        <v>167</v>
      </c>
      <c r="E90" s="62"/>
      <c r="F90" s="204" t="s">
        <v>398</v>
      </c>
      <c r="G90" s="62"/>
      <c r="H90" s="62"/>
      <c r="I90" s="162"/>
      <c r="J90" s="62"/>
      <c r="K90" s="62"/>
      <c r="L90" s="60"/>
      <c r="M90" s="205"/>
      <c r="N90" s="41"/>
      <c r="O90" s="41"/>
      <c r="P90" s="41"/>
      <c r="Q90" s="41"/>
      <c r="R90" s="41"/>
      <c r="S90" s="41"/>
      <c r="T90" s="77"/>
      <c r="AT90" s="23" t="s">
        <v>167</v>
      </c>
      <c r="AU90" s="23" t="s">
        <v>82</v>
      </c>
    </row>
    <row r="91" spans="2:65" s="11" customFormat="1" ht="13.5">
      <c r="B91" s="206"/>
      <c r="C91" s="207"/>
      <c r="D91" s="203" t="s">
        <v>177</v>
      </c>
      <c r="E91" s="208" t="s">
        <v>21</v>
      </c>
      <c r="F91" s="209" t="s">
        <v>415</v>
      </c>
      <c r="G91" s="207"/>
      <c r="H91" s="210">
        <v>35</v>
      </c>
      <c r="I91" s="211"/>
      <c r="J91" s="207"/>
      <c r="K91" s="207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177</v>
      </c>
      <c r="AU91" s="216" t="s">
        <v>82</v>
      </c>
      <c r="AV91" s="11" t="s">
        <v>82</v>
      </c>
      <c r="AW91" s="11" t="s">
        <v>35</v>
      </c>
      <c r="AX91" s="11" t="s">
        <v>72</v>
      </c>
      <c r="AY91" s="216" t="s">
        <v>160</v>
      </c>
    </row>
    <row r="92" spans="2:65" s="12" customFormat="1" ht="13.5">
      <c r="B92" s="217"/>
      <c r="C92" s="218"/>
      <c r="D92" s="203" t="s">
        <v>177</v>
      </c>
      <c r="E92" s="219" t="s">
        <v>21</v>
      </c>
      <c r="F92" s="220" t="s">
        <v>179</v>
      </c>
      <c r="G92" s="218"/>
      <c r="H92" s="221">
        <v>35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177</v>
      </c>
      <c r="AU92" s="227" t="s">
        <v>82</v>
      </c>
      <c r="AV92" s="12" t="s">
        <v>166</v>
      </c>
      <c r="AW92" s="12" t="s">
        <v>35</v>
      </c>
      <c r="AX92" s="12" t="s">
        <v>80</v>
      </c>
      <c r="AY92" s="227" t="s">
        <v>160</v>
      </c>
    </row>
    <row r="93" spans="2:65" s="1" customFormat="1" ht="25.5" customHeight="1">
      <c r="B93" s="40"/>
      <c r="C93" s="191" t="s">
        <v>180</v>
      </c>
      <c r="D93" s="191" t="s">
        <v>162</v>
      </c>
      <c r="E93" s="192" t="s">
        <v>400</v>
      </c>
      <c r="F93" s="193" t="s">
        <v>401</v>
      </c>
      <c r="G93" s="194" t="s">
        <v>289</v>
      </c>
      <c r="H93" s="195">
        <v>3</v>
      </c>
      <c r="I93" s="196"/>
      <c r="J93" s="197">
        <f>ROUND(I93*H93,2)</f>
        <v>0</v>
      </c>
      <c r="K93" s="193" t="s">
        <v>21</v>
      </c>
      <c r="L93" s="60"/>
      <c r="M93" s="198" t="s">
        <v>21</v>
      </c>
      <c r="N93" s="199" t="s">
        <v>43</v>
      </c>
      <c r="O93" s="41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3" t="s">
        <v>166</v>
      </c>
      <c r="AT93" s="23" t="s">
        <v>162</v>
      </c>
      <c r="AU93" s="23" t="s">
        <v>82</v>
      </c>
      <c r="AY93" s="23" t="s">
        <v>160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3" t="s">
        <v>80</v>
      </c>
      <c r="BK93" s="202">
        <f>ROUND(I93*H93,2)</f>
        <v>0</v>
      </c>
      <c r="BL93" s="23" t="s">
        <v>166</v>
      </c>
      <c r="BM93" s="23" t="s">
        <v>183</v>
      </c>
    </row>
    <row r="94" spans="2:65" s="1" customFormat="1" ht="13.5">
      <c r="B94" s="40"/>
      <c r="C94" s="62"/>
      <c r="D94" s="203" t="s">
        <v>167</v>
      </c>
      <c r="E94" s="62"/>
      <c r="F94" s="204" t="s">
        <v>401</v>
      </c>
      <c r="G94" s="62"/>
      <c r="H94" s="62"/>
      <c r="I94" s="162"/>
      <c r="J94" s="62"/>
      <c r="K94" s="62"/>
      <c r="L94" s="60"/>
      <c r="M94" s="205"/>
      <c r="N94" s="41"/>
      <c r="O94" s="41"/>
      <c r="P94" s="41"/>
      <c r="Q94" s="41"/>
      <c r="R94" s="41"/>
      <c r="S94" s="41"/>
      <c r="T94" s="77"/>
      <c r="AT94" s="23" t="s">
        <v>167</v>
      </c>
      <c r="AU94" s="23" t="s">
        <v>82</v>
      </c>
    </row>
    <row r="95" spans="2:65" s="1" customFormat="1" ht="25.5" customHeight="1">
      <c r="B95" s="40"/>
      <c r="C95" s="191" t="s">
        <v>173</v>
      </c>
      <c r="D95" s="191" t="s">
        <v>162</v>
      </c>
      <c r="E95" s="192" t="s">
        <v>402</v>
      </c>
      <c r="F95" s="193" t="s">
        <v>403</v>
      </c>
      <c r="G95" s="194" t="s">
        <v>289</v>
      </c>
      <c r="H95" s="195">
        <v>21</v>
      </c>
      <c r="I95" s="196"/>
      <c r="J95" s="197">
        <f>ROUND(I95*H95,2)</f>
        <v>0</v>
      </c>
      <c r="K95" s="193" t="s">
        <v>21</v>
      </c>
      <c r="L95" s="60"/>
      <c r="M95" s="198" t="s">
        <v>21</v>
      </c>
      <c r="N95" s="199" t="s">
        <v>43</v>
      </c>
      <c r="O95" s="41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3" t="s">
        <v>166</v>
      </c>
      <c r="AT95" s="23" t="s">
        <v>162</v>
      </c>
      <c r="AU95" s="23" t="s">
        <v>82</v>
      </c>
      <c r="AY95" s="23" t="s">
        <v>160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3" t="s">
        <v>80</v>
      </c>
      <c r="BK95" s="202">
        <f>ROUND(I95*H95,2)</f>
        <v>0</v>
      </c>
      <c r="BL95" s="23" t="s">
        <v>166</v>
      </c>
      <c r="BM95" s="23" t="s">
        <v>187</v>
      </c>
    </row>
    <row r="96" spans="2:65" s="1" customFormat="1" ht="13.5">
      <c r="B96" s="40"/>
      <c r="C96" s="62"/>
      <c r="D96" s="203" t="s">
        <v>167</v>
      </c>
      <c r="E96" s="62"/>
      <c r="F96" s="204" t="s">
        <v>403</v>
      </c>
      <c r="G96" s="62"/>
      <c r="H96" s="62"/>
      <c r="I96" s="162"/>
      <c r="J96" s="62"/>
      <c r="K96" s="62"/>
      <c r="L96" s="60"/>
      <c r="M96" s="205"/>
      <c r="N96" s="41"/>
      <c r="O96" s="41"/>
      <c r="P96" s="41"/>
      <c r="Q96" s="41"/>
      <c r="R96" s="41"/>
      <c r="S96" s="41"/>
      <c r="T96" s="77"/>
      <c r="AT96" s="23" t="s">
        <v>167</v>
      </c>
      <c r="AU96" s="23" t="s">
        <v>82</v>
      </c>
    </row>
    <row r="97" spans="2:65" s="11" customFormat="1" ht="13.5">
      <c r="B97" s="206"/>
      <c r="C97" s="207"/>
      <c r="D97" s="203" t="s">
        <v>177</v>
      </c>
      <c r="E97" s="208" t="s">
        <v>21</v>
      </c>
      <c r="F97" s="209" t="s">
        <v>412</v>
      </c>
      <c r="G97" s="207"/>
      <c r="H97" s="210">
        <v>21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177</v>
      </c>
      <c r="AU97" s="216" t="s">
        <v>82</v>
      </c>
      <c r="AV97" s="11" t="s">
        <v>82</v>
      </c>
      <c r="AW97" s="11" t="s">
        <v>35</v>
      </c>
      <c r="AX97" s="11" t="s">
        <v>72</v>
      </c>
      <c r="AY97" s="216" t="s">
        <v>160</v>
      </c>
    </row>
    <row r="98" spans="2:65" s="12" customFormat="1" ht="13.5">
      <c r="B98" s="217"/>
      <c r="C98" s="218"/>
      <c r="D98" s="203" t="s">
        <v>177</v>
      </c>
      <c r="E98" s="219" t="s">
        <v>21</v>
      </c>
      <c r="F98" s="220" t="s">
        <v>179</v>
      </c>
      <c r="G98" s="218"/>
      <c r="H98" s="221">
        <v>21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177</v>
      </c>
      <c r="AU98" s="227" t="s">
        <v>82</v>
      </c>
      <c r="AV98" s="12" t="s">
        <v>166</v>
      </c>
      <c r="AW98" s="12" t="s">
        <v>35</v>
      </c>
      <c r="AX98" s="12" t="s">
        <v>80</v>
      </c>
      <c r="AY98" s="227" t="s">
        <v>160</v>
      </c>
    </row>
    <row r="99" spans="2:65" s="1" customFormat="1" ht="25.5" customHeight="1">
      <c r="B99" s="40"/>
      <c r="C99" s="191" t="s">
        <v>188</v>
      </c>
      <c r="D99" s="191" t="s">
        <v>162</v>
      </c>
      <c r="E99" s="192" t="s">
        <v>405</v>
      </c>
      <c r="F99" s="193" t="s">
        <v>406</v>
      </c>
      <c r="G99" s="194" t="s">
        <v>289</v>
      </c>
      <c r="H99" s="195">
        <v>3</v>
      </c>
      <c r="I99" s="196"/>
      <c r="J99" s="197">
        <f>ROUND(I99*H99,2)</f>
        <v>0</v>
      </c>
      <c r="K99" s="193" t="s">
        <v>21</v>
      </c>
      <c r="L99" s="60"/>
      <c r="M99" s="198" t="s">
        <v>21</v>
      </c>
      <c r="N99" s="199" t="s">
        <v>43</v>
      </c>
      <c r="O99" s="41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3" t="s">
        <v>166</v>
      </c>
      <c r="AT99" s="23" t="s">
        <v>162</v>
      </c>
      <c r="AU99" s="23" t="s">
        <v>82</v>
      </c>
      <c r="AY99" s="23" t="s">
        <v>160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3" t="s">
        <v>80</v>
      </c>
      <c r="BK99" s="202">
        <f>ROUND(I99*H99,2)</f>
        <v>0</v>
      </c>
      <c r="BL99" s="23" t="s">
        <v>166</v>
      </c>
      <c r="BM99" s="23" t="s">
        <v>191</v>
      </c>
    </row>
    <row r="100" spans="2:65" s="1" customFormat="1" ht="13.5">
      <c r="B100" s="40"/>
      <c r="C100" s="62"/>
      <c r="D100" s="203" t="s">
        <v>167</v>
      </c>
      <c r="E100" s="62"/>
      <c r="F100" s="204" t="s">
        <v>406</v>
      </c>
      <c r="G100" s="62"/>
      <c r="H100" s="62"/>
      <c r="I100" s="162"/>
      <c r="J100" s="62"/>
      <c r="K100" s="62"/>
      <c r="L100" s="60"/>
      <c r="M100" s="205"/>
      <c r="N100" s="41"/>
      <c r="O100" s="41"/>
      <c r="P100" s="41"/>
      <c r="Q100" s="41"/>
      <c r="R100" s="41"/>
      <c r="S100" s="41"/>
      <c r="T100" s="77"/>
      <c r="AT100" s="23" t="s">
        <v>167</v>
      </c>
      <c r="AU100" s="23" t="s">
        <v>82</v>
      </c>
    </row>
    <row r="101" spans="2:65" s="1" customFormat="1" ht="25.5" customHeight="1">
      <c r="B101" s="40"/>
      <c r="C101" s="191" t="s">
        <v>176</v>
      </c>
      <c r="D101" s="191" t="s">
        <v>162</v>
      </c>
      <c r="E101" s="192" t="s">
        <v>407</v>
      </c>
      <c r="F101" s="193" t="s">
        <v>408</v>
      </c>
      <c r="G101" s="194" t="s">
        <v>289</v>
      </c>
      <c r="H101" s="195">
        <v>21</v>
      </c>
      <c r="I101" s="196"/>
      <c r="J101" s="197">
        <f>ROUND(I101*H101,2)</f>
        <v>0</v>
      </c>
      <c r="K101" s="193" t="s">
        <v>21</v>
      </c>
      <c r="L101" s="60"/>
      <c r="M101" s="198" t="s">
        <v>21</v>
      </c>
      <c r="N101" s="199" t="s">
        <v>43</v>
      </c>
      <c r="O101" s="41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3" t="s">
        <v>166</v>
      </c>
      <c r="AT101" s="23" t="s">
        <v>162</v>
      </c>
      <c r="AU101" s="23" t="s">
        <v>82</v>
      </c>
      <c r="AY101" s="23" t="s">
        <v>160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3" t="s">
        <v>80</v>
      </c>
      <c r="BK101" s="202">
        <f>ROUND(I101*H101,2)</f>
        <v>0</v>
      </c>
      <c r="BL101" s="23" t="s">
        <v>166</v>
      </c>
      <c r="BM101" s="23" t="s">
        <v>195</v>
      </c>
    </row>
    <row r="102" spans="2:65" s="1" customFormat="1" ht="13.5">
      <c r="B102" s="40"/>
      <c r="C102" s="62"/>
      <c r="D102" s="203" t="s">
        <v>167</v>
      </c>
      <c r="E102" s="62"/>
      <c r="F102" s="204" t="s">
        <v>408</v>
      </c>
      <c r="G102" s="62"/>
      <c r="H102" s="62"/>
      <c r="I102" s="162"/>
      <c r="J102" s="62"/>
      <c r="K102" s="62"/>
      <c r="L102" s="60"/>
      <c r="M102" s="205"/>
      <c r="N102" s="41"/>
      <c r="O102" s="41"/>
      <c r="P102" s="41"/>
      <c r="Q102" s="41"/>
      <c r="R102" s="41"/>
      <c r="S102" s="41"/>
      <c r="T102" s="77"/>
      <c r="AT102" s="23" t="s">
        <v>167</v>
      </c>
      <c r="AU102" s="23" t="s">
        <v>82</v>
      </c>
    </row>
    <row r="103" spans="2:65" s="11" customFormat="1" ht="13.5">
      <c r="B103" s="206"/>
      <c r="C103" s="207"/>
      <c r="D103" s="203" t="s">
        <v>177</v>
      </c>
      <c r="E103" s="208" t="s">
        <v>21</v>
      </c>
      <c r="F103" s="209" t="s">
        <v>412</v>
      </c>
      <c r="G103" s="207"/>
      <c r="H103" s="210">
        <v>21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177</v>
      </c>
      <c r="AU103" s="216" t="s">
        <v>82</v>
      </c>
      <c r="AV103" s="11" t="s">
        <v>82</v>
      </c>
      <c r="AW103" s="11" t="s">
        <v>35</v>
      </c>
      <c r="AX103" s="11" t="s">
        <v>72</v>
      </c>
      <c r="AY103" s="216" t="s">
        <v>160</v>
      </c>
    </row>
    <row r="104" spans="2:65" s="12" customFormat="1" ht="13.5">
      <c r="B104" s="217"/>
      <c r="C104" s="218"/>
      <c r="D104" s="203" t="s">
        <v>177</v>
      </c>
      <c r="E104" s="219" t="s">
        <v>21</v>
      </c>
      <c r="F104" s="220" t="s">
        <v>179</v>
      </c>
      <c r="G104" s="218"/>
      <c r="H104" s="221">
        <v>21</v>
      </c>
      <c r="I104" s="222"/>
      <c r="J104" s="218"/>
      <c r="K104" s="218"/>
      <c r="L104" s="223"/>
      <c r="M104" s="238"/>
      <c r="N104" s="239"/>
      <c r="O104" s="239"/>
      <c r="P104" s="239"/>
      <c r="Q104" s="239"/>
      <c r="R104" s="239"/>
      <c r="S104" s="239"/>
      <c r="T104" s="240"/>
      <c r="AT104" s="227" t="s">
        <v>177</v>
      </c>
      <c r="AU104" s="227" t="s">
        <v>82</v>
      </c>
      <c r="AV104" s="12" t="s">
        <v>166</v>
      </c>
      <c r="AW104" s="12" t="s">
        <v>35</v>
      </c>
      <c r="AX104" s="12" t="s">
        <v>80</v>
      </c>
      <c r="AY104" s="227" t="s">
        <v>160</v>
      </c>
    </row>
    <row r="105" spans="2:65" s="1" customFormat="1" ht="6.95" customHeight="1">
      <c r="B105" s="55"/>
      <c r="C105" s="56"/>
      <c r="D105" s="56"/>
      <c r="E105" s="56"/>
      <c r="F105" s="56"/>
      <c r="G105" s="56"/>
      <c r="H105" s="56"/>
      <c r="I105" s="138"/>
      <c r="J105" s="56"/>
      <c r="K105" s="56"/>
      <c r="L105" s="60"/>
    </row>
  </sheetData>
  <sheetProtection algorithmName="SHA-512" hashValue="yDNuoNCQPhMj/XeXhDqtJuSrEHVP92yK1yKWoUUMM1PLAM4dUEw4wCuDXwtWy9KMdRAeV3+CzrQqCaE2mxAzeQ==" saltValue="1mEmJW75KyIeSNlFYfUXahZGhxrJslmJIWFbAbiDa4sxaINxndPpo7dX1TDKrFoDEqH4i1C8GHtDCkykK4DIyw==" spinCount="100000" sheet="1" objects="1" scenarios="1" formatColumns="0" formatRows="0" autoFilter="0"/>
  <autoFilter ref="C77:K104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1" t="s">
        <v>123</v>
      </c>
      <c r="H1" s="381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3" t="s">
        <v>97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3" t="str">
        <f>'Rekapitulace stavby'!K6</f>
        <v>Zhotovení projektové dokumentace na akci II/280 Březno, rekonstrukce</v>
      </c>
      <c r="F7" s="374"/>
      <c r="G7" s="374"/>
      <c r="H7" s="374"/>
      <c r="I7" s="116"/>
      <c r="J7" s="28"/>
      <c r="K7" s="30"/>
    </row>
    <row r="8" spans="1:70" s="1" customFormat="1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5" t="s">
        <v>416</v>
      </c>
      <c r="F9" s="376"/>
      <c r="G9" s="376"/>
      <c r="H9" s="376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29</v>
      </c>
      <c r="G12" s="41"/>
      <c r="H12" s="41"/>
      <c r="I12" s="118" t="s">
        <v>25</v>
      </c>
      <c r="J12" s="119" t="str">
        <f>'Rekapitulace stavby'!AN8</f>
        <v>4. 9. 2017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>AVS Projekt s.r.o.</v>
      </c>
      <c r="F21" s="41"/>
      <c r="G21" s="41"/>
      <c r="H21" s="41"/>
      <c r="I21" s="118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2" t="s">
        <v>21</v>
      </c>
      <c r="F24" s="342"/>
      <c r="G24" s="342"/>
      <c r="H24" s="342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ROUND(SUM(BE78:BE104), 2)</f>
        <v>0</v>
      </c>
      <c r="G30" s="41"/>
      <c r="H30" s="41"/>
      <c r="I30" s="130">
        <v>0.21</v>
      </c>
      <c r="J30" s="129">
        <f>ROUND(ROUND((SUM(BE78:BE104)),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ROUND(SUM(BF78:BF104), 2)</f>
        <v>0</v>
      </c>
      <c r="G31" s="41"/>
      <c r="H31" s="41"/>
      <c r="I31" s="130">
        <v>0.15</v>
      </c>
      <c r="J31" s="129">
        <f>ROUND(ROUND((SUM(BF78:BF104)),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ROUND(SUM(BG78:BG104),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ROUND(SUM(BH78:BH104),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ROUND(SUM(BI78:BI104),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3" t="str">
        <f>E7</f>
        <v>Zhotovení projektové dokumentace na akci II/280 Březno, rekonstrukce</v>
      </c>
      <c r="F45" s="374"/>
      <c r="G45" s="374"/>
      <c r="H45" s="37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5" t="str">
        <f>E9</f>
        <v>102_4 - DIO Etapa 4</v>
      </c>
      <c r="F47" s="376"/>
      <c r="G47" s="376"/>
      <c r="H47" s="37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4. 9. 2017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2" t="str">
        <f>E21</f>
        <v>AVS Projekt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7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135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8" customFormat="1" ht="19.899999999999999" customHeight="1">
      <c r="B58" s="155"/>
      <c r="C58" s="156"/>
      <c r="D58" s="157" t="s">
        <v>139</v>
      </c>
      <c r="E58" s="158"/>
      <c r="F58" s="158"/>
      <c r="G58" s="158"/>
      <c r="H58" s="158"/>
      <c r="I58" s="159"/>
      <c r="J58" s="160">
        <f>J80</f>
        <v>0</v>
      </c>
      <c r="K58" s="161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50000000000003" customHeight="1">
      <c r="B65" s="40"/>
      <c r="C65" s="61" t="s">
        <v>144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16.5" customHeight="1">
      <c r="B68" s="40"/>
      <c r="C68" s="62"/>
      <c r="D68" s="62"/>
      <c r="E68" s="378" t="str">
        <f>E7</f>
        <v>Zhotovení projektové dokumentace na akci II/280 Březno, rekonstrukce</v>
      </c>
      <c r="F68" s="379"/>
      <c r="G68" s="379"/>
      <c r="H68" s="379"/>
      <c r="I68" s="162"/>
      <c r="J68" s="62"/>
      <c r="K68" s="62"/>
      <c r="L68" s="60"/>
    </row>
    <row r="69" spans="2:63" s="1" customFormat="1" ht="14.45" customHeight="1">
      <c r="B69" s="40"/>
      <c r="C69" s="64" t="s">
        <v>128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17.25" customHeight="1">
      <c r="B70" s="40"/>
      <c r="C70" s="62"/>
      <c r="D70" s="62"/>
      <c r="E70" s="353" t="str">
        <f>E9</f>
        <v>102_4 - DIO Etapa 4</v>
      </c>
      <c r="F70" s="380"/>
      <c r="G70" s="380"/>
      <c r="H70" s="380"/>
      <c r="I70" s="162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8" customHeight="1">
      <c r="B72" s="40"/>
      <c r="C72" s="64" t="s">
        <v>23</v>
      </c>
      <c r="D72" s="62"/>
      <c r="E72" s="62"/>
      <c r="F72" s="163" t="str">
        <f>F12</f>
        <v xml:space="preserve"> </v>
      </c>
      <c r="G72" s="62"/>
      <c r="H72" s="62"/>
      <c r="I72" s="164" t="s">
        <v>25</v>
      </c>
      <c r="J72" s="72" t="str">
        <f>IF(J12="","",J12)</f>
        <v>4. 9. 2017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>
      <c r="B74" s="40"/>
      <c r="C74" s="64" t="s">
        <v>27</v>
      </c>
      <c r="D74" s="62"/>
      <c r="E74" s="62"/>
      <c r="F74" s="163" t="str">
        <f>E15</f>
        <v xml:space="preserve"> </v>
      </c>
      <c r="G74" s="62"/>
      <c r="H74" s="62"/>
      <c r="I74" s="164" t="s">
        <v>33</v>
      </c>
      <c r="J74" s="163" t="str">
        <f>E21</f>
        <v>AVS Projekt s.r.o.</v>
      </c>
      <c r="K74" s="62"/>
      <c r="L74" s="60"/>
    </row>
    <row r="75" spans="2:63" s="1" customFormat="1" ht="14.45" customHeight="1">
      <c r="B75" s="40"/>
      <c r="C75" s="64" t="s">
        <v>31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3" s="9" customFormat="1" ht="29.25" customHeight="1">
      <c r="B77" s="165"/>
      <c r="C77" s="166" t="s">
        <v>145</v>
      </c>
      <c r="D77" s="167" t="s">
        <v>57</v>
      </c>
      <c r="E77" s="167" t="s">
        <v>53</v>
      </c>
      <c r="F77" s="167" t="s">
        <v>146</v>
      </c>
      <c r="G77" s="167" t="s">
        <v>147</v>
      </c>
      <c r="H77" s="167" t="s">
        <v>148</v>
      </c>
      <c r="I77" s="168" t="s">
        <v>149</v>
      </c>
      <c r="J77" s="167" t="s">
        <v>132</v>
      </c>
      <c r="K77" s="169" t="s">
        <v>150</v>
      </c>
      <c r="L77" s="170"/>
      <c r="M77" s="80" t="s">
        <v>151</v>
      </c>
      <c r="N77" s="81" t="s">
        <v>42</v>
      </c>
      <c r="O77" s="81" t="s">
        <v>152</v>
      </c>
      <c r="P77" s="81" t="s">
        <v>153</v>
      </c>
      <c r="Q77" s="81" t="s">
        <v>154</v>
      </c>
      <c r="R77" s="81" t="s">
        <v>155</v>
      </c>
      <c r="S77" s="81" t="s">
        <v>156</v>
      </c>
      <c r="T77" s="82" t="s">
        <v>157</v>
      </c>
    </row>
    <row r="78" spans="2:63" s="1" customFormat="1" ht="29.25" customHeight="1">
      <c r="B78" s="40"/>
      <c r="C78" s="86" t="s">
        <v>133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</f>
        <v>0</v>
      </c>
      <c r="Q78" s="84"/>
      <c r="R78" s="172">
        <f>R79</f>
        <v>0</v>
      </c>
      <c r="S78" s="84"/>
      <c r="T78" s="173">
        <f>T79</f>
        <v>0</v>
      </c>
      <c r="AT78" s="23" t="s">
        <v>71</v>
      </c>
      <c r="AU78" s="23" t="s">
        <v>134</v>
      </c>
      <c r="BK78" s="174">
        <f>BK79</f>
        <v>0</v>
      </c>
    </row>
    <row r="79" spans="2:63" s="10" customFormat="1" ht="37.35" customHeight="1">
      <c r="B79" s="175"/>
      <c r="C79" s="176"/>
      <c r="D79" s="177" t="s">
        <v>71</v>
      </c>
      <c r="E79" s="178" t="s">
        <v>158</v>
      </c>
      <c r="F79" s="178" t="s">
        <v>159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P80</f>
        <v>0</v>
      </c>
      <c r="Q79" s="183"/>
      <c r="R79" s="184">
        <f>R80</f>
        <v>0</v>
      </c>
      <c r="S79" s="183"/>
      <c r="T79" s="185">
        <f>T80</f>
        <v>0</v>
      </c>
      <c r="AR79" s="186" t="s">
        <v>80</v>
      </c>
      <c r="AT79" s="187" t="s">
        <v>71</v>
      </c>
      <c r="AU79" s="187" t="s">
        <v>72</v>
      </c>
      <c r="AY79" s="186" t="s">
        <v>160</v>
      </c>
      <c r="BK79" s="188">
        <f>BK80</f>
        <v>0</v>
      </c>
    </row>
    <row r="80" spans="2:63" s="10" customFormat="1" ht="19.899999999999999" customHeight="1">
      <c r="B80" s="175"/>
      <c r="C80" s="176"/>
      <c r="D80" s="177" t="s">
        <v>71</v>
      </c>
      <c r="E80" s="189" t="s">
        <v>196</v>
      </c>
      <c r="F80" s="189" t="s">
        <v>291</v>
      </c>
      <c r="G80" s="176"/>
      <c r="H80" s="176"/>
      <c r="I80" s="179"/>
      <c r="J80" s="190">
        <f>BK80</f>
        <v>0</v>
      </c>
      <c r="K80" s="176"/>
      <c r="L80" s="181"/>
      <c r="M80" s="182"/>
      <c r="N80" s="183"/>
      <c r="O80" s="183"/>
      <c r="P80" s="184">
        <f>SUM(P81:P104)</f>
        <v>0</v>
      </c>
      <c r="Q80" s="183"/>
      <c r="R80" s="184">
        <f>SUM(R81:R104)</f>
        <v>0</v>
      </c>
      <c r="S80" s="183"/>
      <c r="T80" s="185">
        <f>SUM(T81:T104)</f>
        <v>0</v>
      </c>
      <c r="AR80" s="186" t="s">
        <v>80</v>
      </c>
      <c r="AT80" s="187" t="s">
        <v>71</v>
      </c>
      <c r="AU80" s="187" t="s">
        <v>80</v>
      </c>
      <c r="AY80" s="186" t="s">
        <v>160</v>
      </c>
      <c r="BK80" s="188">
        <f>SUM(BK81:BK104)</f>
        <v>0</v>
      </c>
    </row>
    <row r="81" spans="2:65" s="1" customFormat="1" ht="16.5" customHeight="1">
      <c r="B81" s="40"/>
      <c r="C81" s="191" t="s">
        <v>80</v>
      </c>
      <c r="D81" s="191" t="s">
        <v>162</v>
      </c>
      <c r="E81" s="192" t="s">
        <v>390</v>
      </c>
      <c r="F81" s="193" t="s">
        <v>391</v>
      </c>
      <c r="G81" s="194" t="s">
        <v>289</v>
      </c>
      <c r="H81" s="195">
        <v>47</v>
      </c>
      <c r="I81" s="196"/>
      <c r="J81" s="197">
        <f>ROUND(I81*H81,2)</f>
        <v>0</v>
      </c>
      <c r="K81" s="193" t="s">
        <v>21</v>
      </c>
      <c r="L81" s="60"/>
      <c r="M81" s="198" t="s">
        <v>21</v>
      </c>
      <c r="N81" s="199" t="s">
        <v>43</v>
      </c>
      <c r="O81" s="41"/>
      <c r="P81" s="200">
        <f>O81*H81</f>
        <v>0</v>
      </c>
      <c r="Q81" s="200">
        <v>0</v>
      </c>
      <c r="R81" s="200">
        <f>Q81*H81</f>
        <v>0</v>
      </c>
      <c r="S81" s="200">
        <v>0</v>
      </c>
      <c r="T81" s="201">
        <f>S81*H81</f>
        <v>0</v>
      </c>
      <c r="AR81" s="23" t="s">
        <v>166</v>
      </c>
      <c r="AT81" s="23" t="s">
        <v>162</v>
      </c>
      <c r="AU81" s="23" t="s">
        <v>82</v>
      </c>
      <c r="AY81" s="23" t="s">
        <v>160</v>
      </c>
      <c r="BE81" s="202">
        <f>IF(N81="základní",J81,0)</f>
        <v>0</v>
      </c>
      <c r="BF81" s="202">
        <f>IF(N81="snížená",J81,0)</f>
        <v>0</v>
      </c>
      <c r="BG81" s="202">
        <f>IF(N81="zákl. přenesená",J81,0)</f>
        <v>0</v>
      </c>
      <c r="BH81" s="202">
        <f>IF(N81="sníž. přenesená",J81,0)</f>
        <v>0</v>
      </c>
      <c r="BI81" s="202">
        <f>IF(N81="nulová",J81,0)</f>
        <v>0</v>
      </c>
      <c r="BJ81" s="23" t="s">
        <v>80</v>
      </c>
      <c r="BK81" s="202">
        <f>ROUND(I81*H81,2)</f>
        <v>0</v>
      </c>
      <c r="BL81" s="23" t="s">
        <v>166</v>
      </c>
      <c r="BM81" s="23" t="s">
        <v>82</v>
      </c>
    </row>
    <row r="82" spans="2:65" s="1" customFormat="1" ht="13.5">
      <c r="B82" s="40"/>
      <c r="C82" s="62"/>
      <c r="D82" s="203" t="s">
        <v>167</v>
      </c>
      <c r="E82" s="62"/>
      <c r="F82" s="204" t="s">
        <v>391</v>
      </c>
      <c r="G82" s="62"/>
      <c r="H82" s="62"/>
      <c r="I82" s="162"/>
      <c r="J82" s="62"/>
      <c r="K82" s="62"/>
      <c r="L82" s="60"/>
      <c r="M82" s="205"/>
      <c r="N82" s="41"/>
      <c r="O82" s="41"/>
      <c r="P82" s="41"/>
      <c r="Q82" s="41"/>
      <c r="R82" s="41"/>
      <c r="S82" s="41"/>
      <c r="T82" s="77"/>
      <c r="AT82" s="23" t="s">
        <v>167</v>
      </c>
      <c r="AU82" s="23" t="s">
        <v>82</v>
      </c>
    </row>
    <row r="83" spans="2:65" s="1" customFormat="1" ht="25.5" customHeight="1">
      <c r="B83" s="40"/>
      <c r="C83" s="191" t="s">
        <v>82</v>
      </c>
      <c r="D83" s="191" t="s">
        <v>162</v>
      </c>
      <c r="E83" s="192" t="s">
        <v>392</v>
      </c>
      <c r="F83" s="193" t="s">
        <v>393</v>
      </c>
      <c r="G83" s="194" t="s">
        <v>289</v>
      </c>
      <c r="H83" s="195">
        <v>658</v>
      </c>
      <c r="I83" s="196"/>
      <c r="J83" s="197">
        <f>ROUND(I83*H83,2)</f>
        <v>0</v>
      </c>
      <c r="K83" s="193" t="s">
        <v>21</v>
      </c>
      <c r="L83" s="60"/>
      <c r="M83" s="198" t="s">
        <v>21</v>
      </c>
      <c r="N83" s="199" t="s">
        <v>43</v>
      </c>
      <c r="O83" s="41"/>
      <c r="P83" s="200">
        <f>O83*H83</f>
        <v>0</v>
      </c>
      <c r="Q83" s="200">
        <v>0</v>
      </c>
      <c r="R83" s="200">
        <f>Q83*H83</f>
        <v>0</v>
      </c>
      <c r="S83" s="200">
        <v>0</v>
      </c>
      <c r="T83" s="201">
        <f>S83*H83</f>
        <v>0</v>
      </c>
      <c r="AR83" s="23" t="s">
        <v>166</v>
      </c>
      <c r="AT83" s="23" t="s">
        <v>162</v>
      </c>
      <c r="AU83" s="23" t="s">
        <v>82</v>
      </c>
      <c r="AY83" s="23" t="s">
        <v>160</v>
      </c>
      <c r="BE83" s="202">
        <f>IF(N83="základní",J83,0)</f>
        <v>0</v>
      </c>
      <c r="BF83" s="202">
        <f>IF(N83="snížená",J83,0)</f>
        <v>0</v>
      </c>
      <c r="BG83" s="202">
        <f>IF(N83="zákl. přenesená",J83,0)</f>
        <v>0</v>
      </c>
      <c r="BH83" s="202">
        <f>IF(N83="sníž. přenesená",J83,0)</f>
        <v>0</v>
      </c>
      <c r="BI83" s="202">
        <f>IF(N83="nulová",J83,0)</f>
        <v>0</v>
      </c>
      <c r="BJ83" s="23" t="s">
        <v>80</v>
      </c>
      <c r="BK83" s="202">
        <f>ROUND(I83*H83,2)</f>
        <v>0</v>
      </c>
      <c r="BL83" s="23" t="s">
        <v>166</v>
      </c>
      <c r="BM83" s="23" t="s">
        <v>166</v>
      </c>
    </row>
    <row r="84" spans="2:65" s="1" customFormat="1" ht="13.5">
      <c r="B84" s="40"/>
      <c r="C84" s="62"/>
      <c r="D84" s="203" t="s">
        <v>167</v>
      </c>
      <c r="E84" s="62"/>
      <c r="F84" s="204" t="s">
        <v>393</v>
      </c>
      <c r="G84" s="62"/>
      <c r="H84" s="62"/>
      <c r="I84" s="162"/>
      <c r="J84" s="62"/>
      <c r="K84" s="62"/>
      <c r="L84" s="60"/>
      <c r="M84" s="205"/>
      <c r="N84" s="41"/>
      <c r="O84" s="41"/>
      <c r="P84" s="41"/>
      <c r="Q84" s="41"/>
      <c r="R84" s="41"/>
      <c r="S84" s="41"/>
      <c r="T84" s="77"/>
      <c r="AT84" s="23" t="s">
        <v>167</v>
      </c>
      <c r="AU84" s="23" t="s">
        <v>82</v>
      </c>
    </row>
    <row r="85" spans="2:65" s="11" customFormat="1" ht="13.5">
      <c r="B85" s="206"/>
      <c r="C85" s="207"/>
      <c r="D85" s="203" t="s">
        <v>177</v>
      </c>
      <c r="E85" s="208" t="s">
        <v>21</v>
      </c>
      <c r="F85" s="209" t="s">
        <v>417</v>
      </c>
      <c r="G85" s="207"/>
      <c r="H85" s="210">
        <v>658</v>
      </c>
      <c r="I85" s="211"/>
      <c r="J85" s="207"/>
      <c r="K85" s="207"/>
      <c r="L85" s="212"/>
      <c r="M85" s="213"/>
      <c r="N85" s="214"/>
      <c r="O85" s="214"/>
      <c r="P85" s="214"/>
      <c r="Q85" s="214"/>
      <c r="R85" s="214"/>
      <c r="S85" s="214"/>
      <c r="T85" s="215"/>
      <c r="AT85" s="216" t="s">
        <v>177</v>
      </c>
      <c r="AU85" s="216" t="s">
        <v>82</v>
      </c>
      <c r="AV85" s="11" t="s">
        <v>82</v>
      </c>
      <c r="AW85" s="11" t="s">
        <v>35</v>
      </c>
      <c r="AX85" s="11" t="s">
        <v>72</v>
      </c>
      <c r="AY85" s="216" t="s">
        <v>160</v>
      </c>
    </row>
    <row r="86" spans="2:65" s="12" customFormat="1" ht="13.5">
      <c r="B86" s="217"/>
      <c r="C86" s="218"/>
      <c r="D86" s="203" t="s">
        <v>177</v>
      </c>
      <c r="E86" s="219" t="s">
        <v>21</v>
      </c>
      <c r="F86" s="220" t="s">
        <v>179</v>
      </c>
      <c r="G86" s="218"/>
      <c r="H86" s="221">
        <v>658</v>
      </c>
      <c r="I86" s="222"/>
      <c r="J86" s="218"/>
      <c r="K86" s="218"/>
      <c r="L86" s="223"/>
      <c r="M86" s="224"/>
      <c r="N86" s="225"/>
      <c r="O86" s="225"/>
      <c r="P86" s="225"/>
      <c r="Q86" s="225"/>
      <c r="R86" s="225"/>
      <c r="S86" s="225"/>
      <c r="T86" s="226"/>
      <c r="AT86" s="227" t="s">
        <v>177</v>
      </c>
      <c r="AU86" s="227" t="s">
        <v>82</v>
      </c>
      <c r="AV86" s="12" t="s">
        <v>166</v>
      </c>
      <c r="AW86" s="12" t="s">
        <v>35</v>
      </c>
      <c r="AX86" s="12" t="s">
        <v>80</v>
      </c>
      <c r="AY86" s="227" t="s">
        <v>160</v>
      </c>
    </row>
    <row r="87" spans="2:65" s="1" customFormat="1" ht="16.5" customHeight="1">
      <c r="B87" s="40"/>
      <c r="C87" s="191" t="s">
        <v>170</v>
      </c>
      <c r="D87" s="191" t="s">
        <v>162</v>
      </c>
      <c r="E87" s="192" t="s">
        <v>395</v>
      </c>
      <c r="F87" s="193" t="s">
        <v>396</v>
      </c>
      <c r="G87" s="194" t="s">
        <v>289</v>
      </c>
      <c r="H87" s="195">
        <v>7</v>
      </c>
      <c r="I87" s="196"/>
      <c r="J87" s="197">
        <f>ROUND(I87*H87,2)</f>
        <v>0</v>
      </c>
      <c r="K87" s="193" t="s">
        <v>21</v>
      </c>
      <c r="L87" s="60"/>
      <c r="M87" s="198" t="s">
        <v>21</v>
      </c>
      <c r="N87" s="199" t="s">
        <v>43</v>
      </c>
      <c r="O87" s="41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3" t="s">
        <v>166</v>
      </c>
      <c r="AT87" s="23" t="s">
        <v>162</v>
      </c>
      <c r="AU87" s="23" t="s">
        <v>82</v>
      </c>
      <c r="AY87" s="23" t="s">
        <v>160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3" t="s">
        <v>80</v>
      </c>
      <c r="BK87" s="202">
        <f>ROUND(I87*H87,2)</f>
        <v>0</v>
      </c>
      <c r="BL87" s="23" t="s">
        <v>166</v>
      </c>
      <c r="BM87" s="23" t="s">
        <v>173</v>
      </c>
    </row>
    <row r="88" spans="2:65" s="1" customFormat="1" ht="13.5">
      <c r="B88" s="40"/>
      <c r="C88" s="62"/>
      <c r="D88" s="203" t="s">
        <v>167</v>
      </c>
      <c r="E88" s="62"/>
      <c r="F88" s="204" t="s">
        <v>396</v>
      </c>
      <c r="G88" s="62"/>
      <c r="H88" s="62"/>
      <c r="I88" s="162"/>
      <c r="J88" s="62"/>
      <c r="K88" s="62"/>
      <c r="L88" s="60"/>
      <c r="M88" s="205"/>
      <c r="N88" s="41"/>
      <c r="O88" s="41"/>
      <c r="P88" s="41"/>
      <c r="Q88" s="41"/>
      <c r="R88" s="41"/>
      <c r="S88" s="41"/>
      <c r="T88" s="77"/>
      <c r="AT88" s="23" t="s">
        <v>167</v>
      </c>
      <c r="AU88" s="23" t="s">
        <v>82</v>
      </c>
    </row>
    <row r="89" spans="2:65" s="1" customFormat="1" ht="25.5" customHeight="1">
      <c r="B89" s="40"/>
      <c r="C89" s="191" t="s">
        <v>166</v>
      </c>
      <c r="D89" s="191" t="s">
        <v>162</v>
      </c>
      <c r="E89" s="192" t="s">
        <v>397</v>
      </c>
      <c r="F89" s="193" t="s">
        <v>398</v>
      </c>
      <c r="G89" s="194" t="s">
        <v>289</v>
      </c>
      <c r="H89" s="195">
        <v>98</v>
      </c>
      <c r="I89" s="196"/>
      <c r="J89" s="197">
        <f>ROUND(I89*H89,2)</f>
        <v>0</v>
      </c>
      <c r="K89" s="193" t="s">
        <v>21</v>
      </c>
      <c r="L89" s="60"/>
      <c r="M89" s="198" t="s">
        <v>21</v>
      </c>
      <c r="N89" s="199" t="s">
        <v>43</v>
      </c>
      <c r="O89" s="41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AR89" s="23" t="s">
        <v>166</v>
      </c>
      <c r="AT89" s="23" t="s">
        <v>162</v>
      </c>
      <c r="AU89" s="23" t="s">
        <v>82</v>
      </c>
      <c r="AY89" s="23" t="s">
        <v>160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3" t="s">
        <v>80</v>
      </c>
      <c r="BK89" s="202">
        <f>ROUND(I89*H89,2)</f>
        <v>0</v>
      </c>
      <c r="BL89" s="23" t="s">
        <v>166</v>
      </c>
      <c r="BM89" s="23" t="s">
        <v>176</v>
      </c>
    </row>
    <row r="90" spans="2:65" s="1" customFormat="1" ht="13.5">
      <c r="B90" s="40"/>
      <c r="C90" s="62"/>
      <c r="D90" s="203" t="s">
        <v>167</v>
      </c>
      <c r="E90" s="62"/>
      <c r="F90" s="204" t="s">
        <v>398</v>
      </c>
      <c r="G90" s="62"/>
      <c r="H90" s="62"/>
      <c r="I90" s="162"/>
      <c r="J90" s="62"/>
      <c r="K90" s="62"/>
      <c r="L90" s="60"/>
      <c r="M90" s="205"/>
      <c r="N90" s="41"/>
      <c r="O90" s="41"/>
      <c r="P90" s="41"/>
      <c r="Q90" s="41"/>
      <c r="R90" s="41"/>
      <c r="S90" s="41"/>
      <c r="T90" s="77"/>
      <c r="AT90" s="23" t="s">
        <v>167</v>
      </c>
      <c r="AU90" s="23" t="s">
        <v>82</v>
      </c>
    </row>
    <row r="91" spans="2:65" s="11" customFormat="1" ht="13.5">
      <c r="B91" s="206"/>
      <c r="C91" s="207"/>
      <c r="D91" s="203" t="s">
        <v>177</v>
      </c>
      <c r="E91" s="208" t="s">
        <v>21</v>
      </c>
      <c r="F91" s="209" t="s">
        <v>418</v>
      </c>
      <c r="G91" s="207"/>
      <c r="H91" s="210">
        <v>98</v>
      </c>
      <c r="I91" s="211"/>
      <c r="J91" s="207"/>
      <c r="K91" s="207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177</v>
      </c>
      <c r="AU91" s="216" t="s">
        <v>82</v>
      </c>
      <c r="AV91" s="11" t="s">
        <v>82</v>
      </c>
      <c r="AW91" s="11" t="s">
        <v>35</v>
      </c>
      <c r="AX91" s="11" t="s">
        <v>72</v>
      </c>
      <c r="AY91" s="216" t="s">
        <v>160</v>
      </c>
    </row>
    <row r="92" spans="2:65" s="12" customFormat="1" ht="13.5">
      <c r="B92" s="217"/>
      <c r="C92" s="218"/>
      <c r="D92" s="203" t="s">
        <v>177</v>
      </c>
      <c r="E92" s="219" t="s">
        <v>21</v>
      </c>
      <c r="F92" s="220" t="s">
        <v>179</v>
      </c>
      <c r="G92" s="218"/>
      <c r="H92" s="221">
        <v>98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177</v>
      </c>
      <c r="AU92" s="227" t="s">
        <v>82</v>
      </c>
      <c r="AV92" s="12" t="s">
        <v>166</v>
      </c>
      <c r="AW92" s="12" t="s">
        <v>35</v>
      </c>
      <c r="AX92" s="12" t="s">
        <v>80</v>
      </c>
      <c r="AY92" s="227" t="s">
        <v>160</v>
      </c>
    </row>
    <row r="93" spans="2:65" s="1" customFormat="1" ht="25.5" customHeight="1">
      <c r="B93" s="40"/>
      <c r="C93" s="191" t="s">
        <v>180</v>
      </c>
      <c r="D93" s="191" t="s">
        <v>162</v>
      </c>
      <c r="E93" s="192" t="s">
        <v>400</v>
      </c>
      <c r="F93" s="193" t="s">
        <v>401</v>
      </c>
      <c r="G93" s="194" t="s">
        <v>289</v>
      </c>
      <c r="H93" s="195">
        <v>2</v>
      </c>
      <c r="I93" s="196"/>
      <c r="J93" s="197">
        <f>ROUND(I93*H93,2)</f>
        <v>0</v>
      </c>
      <c r="K93" s="193" t="s">
        <v>21</v>
      </c>
      <c r="L93" s="60"/>
      <c r="M93" s="198" t="s">
        <v>21</v>
      </c>
      <c r="N93" s="199" t="s">
        <v>43</v>
      </c>
      <c r="O93" s="41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3" t="s">
        <v>166</v>
      </c>
      <c r="AT93" s="23" t="s">
        <v>162</v>
      </c>
      <c r="AU93" s="23" t="s">
        <v>82</v>
      </c>
      <c r="AY93" s="23" t="s">
        <v>160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3" t="s">
        <v>80</v>
      </c>
      <c r="BK93" s="202">
        <f>ROUND(I93*H93,2)</f>
        <v>0</v>
      </c>
      <c r="BL93" s="23" t="s">
        <v>166</v>
      </c>
      <c r="BM93" s="23" t="s">
        <v>183</v>
      </c>
    </row>
    <row r="94" spans="2:65" s="1" customFormat="1" ht="13.5">
      <c r="B94" s="40"/>
      <c r="C94" s="62"/>
      <c r="D94" s="203" t="s">
        <v>167</v>
      </c>
      <c r="E94" s="62"/>
      <c r="F94" s="204" t="s">
        <v>401</v>
      </c>
      <c r="G94" s="62"/>
      <c r="H94" s="62"/>
      <c r="I94" s="162"/>
      <c r="J94" s="62"/>
      <c r="K94" s="62"/>
      <c r="L94" s="60"/>
      <c r="M94" s="205"/>
      <c r="N94" s="41"/>
      <c r="O94" s="41"/>
      <c r="P94" s="41"/>
      <c r="Q94" s="41"/>
      <c r="R94" s="41"/>
      <c r="S94" s="41"/>
      <c r="T94" s="77"/>
      <c r="AT94" s="23" t="s">
        <v>167</v>
      </c>
      <c r="AU94" s="23" t="s">
        <v>82</v>
      </c>
    </row>
    <row r="95" spans="2:65" s="1" customFormat="1" ht="25.5" customHeight="1">
      <c r="B95" s="40"/>
      <c r="C95" s="191" t="s">
        <v>173</v>
      </c>
      <c r="D95" s="191" t="s">
        <v>162</v>
      </c>
      <c r="E95" s="192" t="s">
        <v>402</v>
      </c>
      <c r="F95" s="193" t="s">
        <v>403</v>
      </c>
      <c r="G95" s="194" t="s">
        <v>289</v>
      </c>
      <c r="H95" s="195">
        <v>28</v>
      </c>
      <c r="I95" s="196"/>
      <c r="J95" s="197">
        <f>ROUND(I95*H95,2)</f>
        <v>0</v>
      </c>
      <c r="K95" s="193" t="s">
        <v>21</v>
      </c>
      <c r="L95" s="60"/>
      <c r="M95" s="198" t="s">
        <v>21</v>
      </c>
      <c r="N95" s="199" t="s">
        <v>43</v>
      </c>
      <c r="O95" s="41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3" t="s">
        <v>166</v>
      </c>
      <c r="AT95" s="23" t="s">
        <v>162</v>
      </c>
      <c r="AU95" s="23" t="s">
        <v>82</v>
      </c>
      <c r="AY95" s="23" t="s">
        <v>160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3" t="s">
        <v>80</v>
      </c>
      <c r="BK95" s="202">
        <f>ROUND(I95*H95,2)</f>
        <v>0</v>
      </c>
      <c r="BL95" s="23" t="s">
        <v>166</v>
      </c>
      <c r="BM95" s="23" t="s">
        <v>187</v>
      </c>
    </row>
    <row r="96" spans="2:65" s="1" customFormat="1" ht="13.5">
      <c r="B96" s="40"/>
      <c r="C96" s="62"/>
      <c r="D96" s="203" t="s">
        <v>167</v>
      </c>
      <c r="E96" s="62"/>
      <c r="F96" s="204" t="s">
        <v>403</v>
      </c>
      <c r="G96" s="62"/>
      <c r="H96" s="62"/>
      <c r="I96" s="162"/>
      <c r="J96" s="62"/>
      <c r="K96" s="62"/>
      <c r="L96" s="60"/>
      <c r="M96" s="205"/>
      <c r="N96" s="41"/>
      <c r="O96" s="41"/>
      <c r="P96" s="41"/>
      <c r="Q96" s="41"/>
      <c r="R96" s="41"/>
      <c r="S96" s="41"/>
      <c r="T96" s="77"/>
      <c r="AT96" s="23" t="s">
        <v>167</v>
      </c>
      <c r="AU96" s="23" t="s">
        <v>82</v>
      </c>
    </row>
    <row r="97" spans="2:65" s="11" customFormat="1" ht="13.5">
      <c r="B97" s="206"/>
      <c r="C97" s="207"/>
      <c r="D97" s="203" t="s">
        <v>177</v>
      </c>
      <c r="E97" s="208" t="s">
        <v>21</v>
      </c>
      <c r="F97" s="209" t="s">
        <v>404</v>
      </c>
      <c r="G97" s="207"/>
      <c r="H97" s="210">
        <v>28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177</v>
      </c>
      <c r="AU97" s="216" t="s">
        <v>82</v>
      </c>
      <c r="AV97" s="11" t="s">
        <v>82</v>
      </c>
      <c r="AW97" s="11" t="s">
        <v>35</v>
      </c>
      <c r="AX97" s="11" t="s">
        <v>72</v>
      </c>
      <c r="AY97" s="216" t="s">
        <v>160</v>
      </c>
    </row>
    <row r="98" spans="2:65" s="12" customFormat="1" ht="13.5">
      <c r="B98" s="217"/>
      <c r="C98" s="218"/>
      <c r="D98" s="203" t="s">
        <v>177</v>
      </c>
      <c r="E98" s="219" t="s">
        <v>21</v>
      </c>
      <c r="F98" s="220" t="s">
        <v>179</v>
      </c>
      <c r="G98" s="218"/>
      <c r="H98" s="221">
        <v>28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177</v>
      </c>
      <c r="AU98" s="227" t="s">
        <v>82</v>
      </c>
      <c r="AV98" s="12" t="s">
        <v>166</v>
      </c>
      <c r="AW98" s="12" t="s">
        <v>35</v>
      </c>
      <c r="AX98" s="12" t="s">
        <v>80</v>
      </c>
      <c r="AY98" s="227" t="s">
        <v>160</v>
      </c>
    </row>
    <row r="99" spans="2:65" s="1" customFormat="1" ht="25.5" customHeight="1">
      <c r="B99" s="40"/>
      <c r="C99" s="191" t="s">
        <v>188</v>
      </c>
      <c r="D99" s="191" t="s">
        <v>162</v>
      </c>
      <c r="E99" s="192" t="s">
        <v>405</v>
      </c>
      <c r="F99" s="193" t="s">
        <v>406</v>
      </c>
      <c r="G99" s="194" t="s">
        <v>289</v>
      </c>
      <c r="H99" s="195">
        <v>2</v>
      </c>
      <c r="I99" s="196"/>
      <c r="J99" s="197">
        <f>ROUND(I99*H99,2)</f>
        <v>0</v>
      </c>
      <c r="K99" s="193" t="s">
        <v>21</v>
      </c>
      <c r="L99" s="60"/>
      <c r="M99" s="198" t="s">
        <v>21</v>
      </c>
      <c r="N99" s="199" t="s">
        <v>43</v>
      </c>
      <c r="O99" s="41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3" t="s">
        <v>166</v>
      </c>
      <c r="AT99" s="23" t="s">
        <v>162</v>
      </c>
      <c r="AU99" s="23" t="s">
        <v>82</v>
      </c>
      <c r="AY99" s="23" t="s">
        <v>160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3" t="s">
        <v>80</v>
      </c>
      <c r="BK99" s="202">
        <f>ROUND(I99*H99,2)</f>
        <v>0</v>
      </c>
      <c r="BL99" s="23" t="s">
        <v>166</v>
      </c>
      <c r="BM99" s="23" t="s">
        <v>191</v>
      </c>
    </row>
    <row r="100" spans="2:65" s="1" customFormat="1" ht="13.5">
      <c r="B100" s="40"/>
      <c r="C100" s="62"/>
      <c r="D100" s="203" t="s">
        <v>167</v>
      </c>
      <c r="E100" s="62"/>
      <c r="F100" s="204" t="s">
        <v>406</v>
      </c>
      <c r="G100" s="62"/>
      <c r="H100" s="62"/>
      <c r="I100" s="162"/>
      <c r="J100" s="62"/>
      <c r="K100" s="62"/>
      <c r="L100" s="60"/>
      <c r="M100" s="205"/>
      <c r="N100" s="41"/>
      <c r="O100" s="41"/>
      <c r="P100" s="41"/>
      <c r="Q100" s="41"/>
      <c r="R100" s="41"/>
      <c r="S100" s="41"/>
      <c r="T100" s="77"/>
      <c r="AT100" s="23" t="s">
        <v>167</v>
      </c>
      <c r="AU100" s="23" t="s">
        <v>82</v>
      </c>
    </row>
    <row r="101" spans="2:65" s="1" customFormat="1" ht="25.5" customHeight="1">
      <c r="B101" s="40"/>
      <c r="C101" s="191" t="s">
        <v>176</v>
      </c>
      <c r="D101" s="191" t="s">
        <v>162</v>
      </c>
      <c r="E101" s="192" t="s">
        <v>407</v>
      </c>
      <c r="F101" s="193" t="s">
        <v>408</v>
      </c>
      <c r="G101" s="194" t="s">
        <v>289</v>
      </c>
      <c r="H101" s="195">
        <v>28</v>
      </c>
      <c r="I101" s="196"/>
      <c r="J101" s="197">
        <f>ROUND(I101*H101,2)</f>
        <v>0</v>
      </c>
      <c r="K101" s="193" t="s">
        <v>21</v>
      </c>
      <c r="L101" s="60"/>
      <c r="M101" s="198" t="s">
        <v>21</v>
      </c>
      <c r="N101" s="199" t="s">
        <v>43</v>
      </c>
      <c r="O101" s="41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3" t="s">
        <v>166</v>
      </c>
      <c r="AT101" s="23" t="s">
        <v>162</v>
      </c>
      <c r="AU101" s="23" t="s">
        <v>82</v>
      </c>
      <c r="AY101" s="23" t="s">
        <v>160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3" t="s">
        <v>80</v>
      </c>
      <c r="BK101" s="202">
        <f>ROUND(I101*H101,2)</f>
        <v>0</v>
      </c>
      <c r="BL101" s="23" t="s">
        <v>166</v>
      </c>
      <c r="BM101" s="23" t="s">
        <v>195</v>
      </c>
    </row>
    <row r="102" spans="2:65" s="1" customFormat="1" ht="13.5">
      <c r="B102" s="40"/>
      <c r="C102" s="62"/>
      <c r="D102" s="203" t="s">
        <v>167</v>
      </c>
      <c r="E102" s="62"/>
      <c r="F102" s="204" t="s">
        <v>408</v>
      </c>
      <c r="G102" s="62"/>
      <c r="H102" s="62"/>
      <c r="I102" s="162"/>
      <c r="J102" s="62"/>
      <c r="K102" s="62"/>
      <c r="L102" s="60"/>
      <c r="M102" s="205"/>
      <c r="N102" s="41"/>
      <c r="O102" s="41"/>
      <c r="P102" s="41"/>
      <c r="Q102" s="41"/>
      <c r="R102" s="41"/>
      <c r="S102" s="41"/>
      <c r="T102" s="77"/>
      <c r="AT102" s="23" t="s">
        <v>167</v>
      </c>
      <c r="AU102" s="23" t="s">
        <v>82</v>
      </c>
    </row>
    <row r="103" spans="2:65" s="11" customFormat="1" ht="13.5">
      <c r="B103" s="206"/>
      <c r="C103" s="207"/>
      <c r="D103" s="203" t="s">
        <v>177</v>
      </c>
      <c r="E103" s="208" t="s">
        <v>21</v>
      </c>
      <c r="F103" s="209" t="s">
        <v>404</v>
      </c>
      <c r="G103" s="207"/>
      <c r="H103" s="210">
        <v>28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177</v>
      </c>
      <c r="AU103" s="216" t="s">
        <v>82</v>
      </c>
      <c r="AV103" s="11" t="s">
        <v>82</v>
      </c>
      <c r="AW103" s="11" t="s">
        <v>35</v>
      </c>
      <c r="AX103" s="11" t="s">
        <v>72</v>
      </c>
      <c r="AY103" s="216" t="s">
        <v>160</v>
      </c>
    </row>
    <row r="104" spans="2:65" s="12" customFormat="1" ht="13.5">
      <c r="B104" s="217"/>
      <c r="C104" s="218"/>
      <c r="D104" s="203" t="s">
        <v>177</v>
      </c>
      <c r="E104" s="219" t="s">
        <v>21</v>
      </c>
      <c r="F104" s="220" t="s">
        <v>179</v>
      </c>
      <c r="G104" s="218"/>
      <c r="H104" s="221">
        <v>28</v>
      </c>
      <c r="I104" s="222"/>
      <c r="J104" s="218"/>
      <c r="K104" s="218"/>
      <c r="L104" s="223"/>
      <c r="M104" s="238"/>
      <c r="N104" s="239"/>
      <c r="O104" s="239"/>
      <c r="P104" s="239"/>
      <c r="Q104" s="239"/>
      <c r="R104" s="239"/>
      <c r="S104" s="239"/>
      <c r="T104" s="240"/>
      <c r="AT104" s="227" t="s">
        <v>177</v>
      </c>
      <c r="AU104" s="227" t="s">
        <v>82</v>
      </c>
      <c r="AV104" s="12" t="s">
        <v>166</v>
      </c>
      <c r="AW104" s="12" t="s">
        <v>35</v>
      </c>
      <c r="AX104" s="12" t="s">
        <v>80</v>
      </c>
      <c r="AY104" s="227" t="s">
        <v>160</v>
      </c>
    </row>
    <row r="105" spans="2:65" s="1" customFormat="1" ht="6.95" customHeight="1">
      <c r="B105" s="55"/>
      <c r="C105" s="56"/>
      <c r="D105" s="56"/>
      <c r="E105" s="56"/>
      <c r="F105" s="56"/>
      <c r="G105" s="56"/>
      <c r="H105" s="56"/>
      <c r="I105" s="138"/>
      <c r="J105" s="56"/>
      <c r="K105" s="56"/>
      <c r="L105" s="60"/>
    </row>
  </sheetData>
  <sheetProtection algorithmName="SHA-512" hashValue="Rtydjz9en3KO4jpr5p0zHbxZWi5ksO8nXqtDUKATn4Oy06Cl0RHpWSwPmRwmlYOMyPa6ortuUN8wVKdf0VSKCg==" saltValue="NaYmNHsGCqPGwu1pE2/LsfHfEVmNDwofLFmvFt85pyAffvxJWbJJzGlJ6SH/0m4JpIYv2tThJY4zp21V2533FA==" spinCount="100000" sheet="1" objects="1" scenarios="1" formatColumns="0" formatRows="0" autoFilter="0"/>
  <autoFilter ref="C77:K104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1" t="s">
        <v>123</v>
      </c>
      <c r="H1" s="381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3" t="s">
        <v>100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3" t="str">
        <f>'Rekapitulace stavby'!K6</f>
        <v>Zhotovení projektové dokumentace na akci II/280 Březno, rekonstrukce</v>
      </c>
      <c r="F7" s="374"/>
      <c r="G7" s="374"/>
      <c r="H7" s="374"/>
      <c r="I7" s="116"/>
      <c r="J7" s="28"/>
      <c r="K7" s="30"/>
    </row>
    <row r="8" spans="1:70" s="1" customFormat="1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5" t="s">
        <v>419</v>
      </c>
      <c r="F9" s="376"/>
      <c r="G9" s="376"/>
      <c r="H9" s="376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29</v>
      </c>
      <c r="G12" s="41"/>
      <c r="H12" s="41"/>
      <c r="I12" s="118" t="s">
        <v>25</v>
      </c>
      <c r="J12" s="119" t="str">
        <f>'Rekapitulace stavby'!AN8</f>
        <v>4. 9. 2017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>AVS Projekt s.r.o.</v>
      </c>
      <c r="F21" s="41"/>
      <c r="G21" s="41"/>
      <c r="H21" s="41"/>
      <c r="I21" s="118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2" t="s">
        <v>21</v>
      </c>
      <c r="F24" s="342"/>
      <c r="G24" s="342"/>
      <c r="H24" s="342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ROUND(SUM(BE78:BE118), 2)</f>
        <v>0</v>
      </c>
      <c r="G30" s="41"/>
      <c r="H30" s="41"/>
      <c r="I30" s="130">
        <v>0.21</v>
      </c>
      <c r="J30" s="129">
        <f>ROUND(ROUND((SUM(BE78:BE118)),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ROUND(SUM(BF78:BF118), 2)</f>
        <v>0</v>
      </c>
      <c r="G31" s="41"/>
      <c r="H31" s="41"/>
      <c r="I31" s="130">
        <v>0.15</v>
      </c>
      <c r="J31" s="129">
        <f>ROUND(ROUND((SUM(BF78:BF118)),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ROUND(SUM(BG78:BG118),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ROUND(SUM(BH78:BH118),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ROUND(SUM(BI78:BI118),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3" t="str">
        <f>E7</f>
        <v>Zhotovení projektové dokumentace na akci II/280 Březno, rekonstrukce</v>
      </c>
      <c r="F45" s="374"/>
      <c r="G45" s="374"/>
      <c r="H45" s="37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5" t="str">
        <f>E9</f>
        <v>102_5 - DIO Etapa 5</v>
      </c>
      <c r="F47" s="376"/>
      <c r="G47" s="376"/>
      <c r="H47" s="37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4. 9. 2017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2" t="str">
        <f>E21</f>
        <v>AVS Projekt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7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135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8" customFormat="1" ht="19.899999999999999" customHeight="1">
      <c r="B58" s="155"/>
      <c r="C58" s="156"/>
      <c r="D58" s="157" t="s">
        <v>139</v>
      </c>
      <c r="E58" s="158"/>
      <c r="F58" s="158"/>
      <c r="G58" s="158"/>
      <c r="H58" s="158"/>
      <c r="I58" s="159"/>
      <c r="J58" s="160">
        <f>J80</f>
        <v>0</v>
      </c>
      <c r="K58" s="161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50000000000003" customHeight="1">
      <c r="B65" s="40"/>
      <c r="C65" s="61" t="s">
        <v>144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16.5" customHeight="1">
      <c r="B68" s="40"/>
      <c r="C68" s="62"/>
      <c r="D68" s="62"/>
      <c r="E68" s="378" t="str">
        <f>E7</f>
        <v>Zhotovení projektové dokumentace na akci II/280 Březno, rekonstrukce</v>
      </c>
      <c r="F68" s="379"/>
      <c r="G68" s="379"/>
      <c r="H68" s="379"/>
      <c r="I68" s="162"/>
      <c r="J68" s="62"/>
      <c r="K68" s="62"/>
      <c r="L68" s="60"/>
    </row>
    <row r="69" spans="2:63" s="1" customFormat="1" ht="14.45" customHeight="1">
      <c r="B69" s="40"/>
      <c r="C69" s="64" t="s">
        <v>128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17.25" customHeight="1">
      <c r="B70" s="40"/>
      <c r="C70" s="62"/>
      <c r="D70" s="62"/>
      <c r="E70" s="353" t="str">
        <f>E9</f>
        <v>102_5 - DIO Etapa 5</v>
      </c>
      <c r="F70" s="380"/>
      <c r="G70" s="380"/>
      <c r="H70" s="380"/>
      <c r="I70" s="162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8" customHeight="1">
      <c r="B72" s="40"/>
      <c r="C72" s="64" t="s">
        <v>23</v>
      </c>
      <c r="D72" s="62"/>
      <c r="E72" s="62"/>
      <c r="F72" s="163" t="str">
        <f>F12</f>
        <v xml:space="preserve"> </v>
      </c>
      <c r="G72" s="62"/>
      <c r="H72" s="62"/>
      <c r="I72" s="164" t="s">
        <v>25</v>
      </c>
      <c r="J72" s="72" t="str">
        <f>IF(J12="","",J12)</f>
        <v>4. 9. 2017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>
      <c r="B74" s="40"/>
      <c r="C74" s="64" t="s">
        <v>27</v>
      </c>
      <c r="D74" s="62"/>
      <c r="E74" s="62"/>
      <c r="F74" s="163" t="str">
        <f>E15</f>
        <v xml:space="preserve"> </v>
      </c>
      <c r="G74" s="62"/>
      <c r="H74" s="62"/>
      <c r="I74" s="164" t="s">
        <v>33</v>
      </c>
      <c r="J74" s="163" t="str">
        <f>E21</f>
        <v>AVS Projekt s.r.o.</v>
      </c>
      <c r="K74" s="62"/>
      <c r="L74" s="60"/>
    </row>
    <row r="75" spans="2:63" s="1" customFormat="1" ht="14.45" customHeight="1">
      <c r="B75" s="40"/>
      <c r="C75" s="64" t="s">
        <v>31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3" s="9" customFormat="1" ht="29.25" customHeight="1">
      <c r="B77" s="165"/>
      <c r="C77" s="166" t="s">
        <v>145</v>
      </c>
      <c r="D77" s="167" t="s">
        <v>57</v>
      </c>
      <c r="E77" s="167" t="s">
        <v>53</v>
      </c>
      <c r="F77" s="167" t="s">
        <v>146</v>
      </c>
      <c r="G77" s="167" t="s">
        <v>147</v>
      </c>
      <c r="H77" s="167" t="s">
        <v>148</v>
      </c>
      <c r="I77" s="168" t="s">
        <v>149</v>
      </c>
      <c r="J77" s="167" t="s">
        <v>132</v>
      </c>
      <c r="K77" s="169" t="s">
        <v>150</v>
      </c>
      <c r="L77" s="170"/>
      <c r="M77" s="80" t="s">
        <v>151</v>
      </c>
      <c r="N77" s="81" t="s">
        <v>42</v>
      </c>
      <c r="O77" s="81" t="s">
        <v>152</v>
      </c>
      <c r="P77" s="81" t="s">
        <v>153</v>
      </c>
      <c r="Q77" s="81" t="s">
        <v>154</v>
      </c>
      <c r="R77" s="81" t="s">
        <v>155</v>
      </c>
      <c r="S77" s="81" t="s">
        <v>156</v>
      </c>
      <c r="T77" s="82" t="s">
        <v>157</v>
      </c>
    </row>
    <row r="78" spans="2:63" s="1" customFormat="1" ht="29.25" customHeight="1">
      <c r="B78" s="40"/>
      <c r="C78" s="86" t="s">
        <v>133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</f>
        <v>0</v>
      </c>
      <c r="Q78" s="84"/>
      <c r="R78" s="172">
        <f>R79</f>
        <v>0</v>
      </c>
      <c r="S78" s="84"/>
      <c r="T78" s="173">
        <f>T79</f>
        <v>0</v>
      </c>
      <c r="AT78" s="23" t="s">
        <v>71</v>
      </c>
      <c r="AU78" s="23" t="s">
        <v>134</v>
      </c>
      <c r="BK78" s="174">
        <f>BK79</f>
        <v>0</v>
      </c>
    </row>
    <row r="79" spans="2:63" s="10" customFormat="1" ht="37.35" customHeight="1">
      <c r="B79" s="175"/>
      <c r="C79" s="176"/>
      <c r="D79" s="177" t="s">
        <v>71</v>
      </c>
      <c r="E79" s="178" t="s">
        <v>158</v>
      </c>
      <c r="F79" s="178" t="s">
        <v>159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P80</f>
        <v>0</v>
      </c>
      <c r="Q79" s="183"/>
      <c r="R79" s="184">
        <f>R80</f>
        <v>0</v>
      </c>
      <c r="S79" s="183"/>
      <c r="T79" s="185">
        <f>T80</f>
        <v>0</v>
      </c>
      <c r="AR79" s="186" t="s">
        <v>80</v>
      </c>
      <c r="AT79" s="187" t="s">
        <v>71</v>
      </c>
      <c r="AU79" s="187" t="s">
        <v>72</v>
      </c>
      <c r="AY79" s="186" t="s">
        <v>160</v>
      </c>
      <c r="BK79" s="188">
        <f>BK80</f>
        <v>0</v>
      </c>
    </row>
    <row r="80" spans="2:63" s="10" customFormat="1" ht="19.899999999999999" customHeight="1">
      <c r="B80" s="175"/>
      <c r="C80" s="176"/>
      <c r="D80" s="177" t="s">
        <v>71</v>
      </c>
      <c r="E80" s="189" t="s">
        <v>196</v>
      </c>
      <c r="F80" s="189" t="s">
        <v>291</v>
      </c>
      <c r="G80" s="176"/>
      <c r="H80" s="176"/>
      <c r="I80" s="179"/>
      <c r="J80" s="190">
        <f>BK80</f>
        <v>0</v>
      </c>
      <c r="K80" s="176"/>
      <c r="L80" s="181"/>
      <c r="M80" s="182"/>
      <c r="N80" s="183"/>
      <c r="O80" s="183"/>
      <c r="P80" s="184">
        <f>SUM(P81:P118)</f>
        <v>0</v>
      </c>
      <c r="Q80" s="183"/>
      <c r="R80" s="184">
        <f>SUM(R81:R118)</f>
        <v>0</v>
      </c>
      <c r="S80" s="183"/>
      <c r="T80" s="185">
        <f>SUM(T81:T118)</f>
        <v>0</v>
      </c>
      <c r="AR80" s="186" t="s">
        <v>80</v>
      </c>
      <c r="AT80" s="187" t="s">
        <v>71</v>
      </c>
      <c r="AU80" s="187" t="s">
        <v>80</v>
      </c>
      <c r="AY80" s="186" t="s">
        <v>160</v>
      </c>
      <c r="BK80" s="188">
        <f>SUM(BK81:BK118)</f>
        <v>0</v>
      </c>
    </row>
    <row r="81" spans="2:65" s="1" customFormat="1" ht="16.5" customHeight="1">
      <c r="B81" s="40"/>
      <c r="C81" s="191" t="s">
        <v>80</v>
      </c>
      <c r="D81" s="191" t="s">
        <v>162</v>
      </c>
      <c r="E81" s="192" t="s">
        <v>390</v>
      </c>
      <c r="F81" s="193" t="s">
        <v>391</v>
      </c>
      <c r="G81" s="194" t="s">
        <v>289</v>
      </c>
      <c r="H81" s="195">
        <v>56</v>
      </c>
      <c r="I81" s="196"/>
      <c r="J81" s="197">
        <f>ROUND(I81*H81,2)</f>
        <v>0</v>
      </c>
      <c r="K81" s="193" t="s">
        <v>21</v>
      </c>
      <c r="L81" s="60"/>
      <c r="M81" s="198" t="s">
        <v>21</v>
      </c>
      <c r="N81" s="199" t="s">
        <v>43</v>
      </c>
      <c r="O81" s="41"/>
      <c r="P81" s="200">
        <f>O81*H81</f>
        <v>0</v>
      </c>
      <c r="Q81" s="200">
        <v>0</v>
      </c>
      <c r="R81" s="200">
        <f>Q81*H81</f>
        <v>0</v>
      </c>
      <c r="S81" s="200">
        <v>0</v>
      </c>
      <c r="T81" s="201">
        <f>S81*H81</f>
        <v>0</v>
      </c>
      <c r="AR81" s="23" t="s">
        <v>166</v>
      </c>
      <c r="AT81" s="23" t="s">
        <v>162</v>
      </c>
      <c r="AU81" s="23" t="s">
        <v>82</v>
      </c>
      <c r="AY81" s="23" t="s">
        <v>160</v>
      </c>
      <c r="BE81" s="202">
        <f>IF(N81="základní",J81,0)</f>
        <v>0</v>
      </c>
      <c r="BF81" s="202">
        <f>IF(N81="snížená",J81,0)</f>
        <v>0</v>
      </c>
      <c r="BG81" s="202">
        <f>IF(N81="zákl. přenesená",J81,0)</f>
        <v>0</v>
      </c>
      <c r="BH81" s="202">
        <f>IF(N81="sníž. přenesená",J81,0)</f>
        <v>0</v>
      </c>
      <c r="BI81" s="202">
        <f>IF(N81="nulová",J81,0)</f>
        <v>0</v>
      </c>
      <c r="BJ81" s="23" t="s">
        <v>80</v>
      </c>
      <c r="BK81" s="202">
        <f>ROUND(I81*H81,2)</f>
        <v>0</v>
      </c>
      <c r="BL81" s="23" t="s">
        <v>166</v>
      </c>
      <c r="BM81" s="23" t="s">
        <v>82</v>
      </c>
    </row>
    <row r="82" spans="2:65" s="1" customFormat="1" ht="13.5">
      <c r="B82" s="40"/>
      <c r="C82" s="62"/>
      <c r="D82" s="203" t="s">
        <v>167</v>
      </c>
      <c r="E82" s="62"/>
      <c r="F82" s="204" t="s">
        <v>391</v>
      </c>
      <c r="G82" s="62"/>
      <c r="H82" s="62"/>
      <c r="I82" s="162"/>
      <c r="J82" s="62"/>
      <c r="K82" s="62"/>
      <c r="L82" s="60"/>
      <c r="M82" s="205"/>
      <c r="N82" s="41"/>
      <c r="O82" s="41"/>
      <c r="P82" s="41"/>
      <c r="Q82" s="41"/>
      <c r="R82" s="41"/>
      <c r="S82" s="41"/>
      <c r="T82" s="77"/>
      <c r="AT82" s="23" t="s">
        <v>167</v>
      </c>
      <c r="AU82" s="23" t="s">
        <v>82</v>
      </c>
    </row>
    <row r="83" spans="2:65" s="1" customFormat="1" ht="25.5" customHeight="1">
      <c r="B83" s="40"/>
      <c r="C83" s="191" t="s">
        <v>82</v>
      </c>
      <c r="D83" s="191" t="s">
        <v>162</v>
      </c>
      <c r="E83" s="192" t="s">
        <v>392</v>
      </c>
      <c r="F83" s="193" t="s">
        <v>393</v>
      </c>
      <c r="G83" s="194" t="s">
        <v>289</v>
      </c>
      <c r="H83" s="195">
        <v>784</v>
      </c>
      <c r="I83" s="196"/>
      <c r="J83" s="197">
        <f>ROUND(I83*H83,2)</f>
        <v>0</v>
      </c>
      <c r="K83" s="193" t="s">
        <v>21</v>
      </c>
      <c r="L83" s="60"/>
      <c r="M83" s="198" t="s">
        <v>21</v>
      </c>
      <c r="N83" s="199" t="s">
        <v>43</v>
      </c>
      <c r="O83" s="41"/>
      <c r="P83" s="200">
        <f>O83*H83</f>
        <v>0</v>
      </c>
      <c r="Q83" s="200">
        <v>0</v>
      </c>
      <c r="R83" s="200">
        <f>Q83*H83</f>
        <v>0</v>
      </c>
      <c r="S83" s="200">
        <v>0</v>
      </c>
      <c r="T83" s="201">
        <f>S83*H83</f>
        <v>0</v>
      </c>
      <c r="AR83" s="23" t="s">
        <v>166</v>
      </c>
      <c r="AT83" s="23" t="s">
        <v>162</v>
      </c>
      <c r="AU83" s="23" t="s">
        <v>82</v>
      </c>
      <c r="AY83" s="23" t="s">
        <v>160</v>
      </c>
      <c r="BE83" s="202">
        <f>IF(N83="základní",J83,0)</f>
        <v>0</v>
      </c>
      <c r="BF83" s="202">
        <f>IF(N83="snížená",J83,0)</f>
        <v>0</v>
      </c>
      <c r="BG83" s="202">
        <f>IF(N83="zákl. přenesená",J83,0)</f>
        <v>0</v>
      </c>
      <c r="BH83" s="202">
        <f>IF(N83="sníž. přenesená",J83,0)</f>
        <v>0</v>
      </c>
      <c r="BI83" s="202">
        <f>IF(N83="nulová",J83,0)</f>
        <v>0</v>
      </c>
      <c r="BJ83" s="23" t="s">
        <v>80</v>
      </c>
      <c r="BK83" s="202">
        <f>ROUND(I83*H83,2)</f>
        <v>0</v>
      </c>
      <c r="BL83" s="23" t="s">
        <v>166</v>
      </c>
      <c r="BM83" s="23" t="s">
        <v>166</v>
      </c>
    </row>
    <row r="84" spans="2:65" s="1" customFormat="1" ht="13.5">
      <c r="B84" s="40"/>
      <c r="C84" s="62"/>
      <c r="D84" s="203" t="s">
        <v>167</v>
      </c>
      <c r="E84" s="62"/>
      <c r="F84" s="204" t="s">
        <v>393</v>
      </c>
      <c r="G84" s="62"/>
      <c r="H84" s="62"/>
      <c r="I84" s="162"/>
      <c r="J84" s="62"/>
      <c r="K84" s="62"/>
      <c r="L84" s="60"/>
      <c r="M84" s="205"/>
      <c r="N84" s="41"/>
      <c r="O84" s="41"/>
      <c r="P84" s="41"/>
      <c r="Q84" s="41"/>
      <c r="R84" s="41"/>
      <c r="S84" s="41"/>
      <c r="T84" s="77"/>
      <c r="AT84" s="23" t="s">
        <v>167</v>
      </c>
      <c r="AU84" s="23" t="s">
        <v>82</v>
      </c>
    </row>
    <row r="85" spans="2:65" s="11" customFormat="1" ht="13.5">
      <c r="B85" s="206"/>
      <c r="C85" s="207"/>
      <c r="D85" s="203" t="s">
        <v>177</v>
      </c>
      <c r="E85" s="208" t="s">
        <v>21</v>
      </c>
      <c r="F85" s="209" t="s">
        <v>420</v>
      </c>
      <c r="G85" s="207"/>
      <c r="H85" s="210">
        <v>784</v>
      </c>
      <c r="I85" s="211"/>
      <c r="J85" s="207"/>
      <c r="K85" s="207"/>
      <c r="L85" s="212"/>
      <c r="M85" s="213"/>
      <c r="N85" s="214"/>
      <c r="O85" s="214"/>
      <c r="P85" s="214"/>
      <c r="Q85" s="214"/>
      <c r="R85" s="214"/>
      <c r="S85" s="214"/>
      <c r="T85" s="215"/>
      <c r="AT85" s="216" t="s">
        <v>177</v>
      </c>
      <c r="AU85" s="216" t="s">
        <v>82</v>
      </c>
      <c r="AV85" s="11" t="s">
        <v>82</v>
      </c>
      <c r="AW85" s="11" t="s">
        <v>35</v>
      </c>
      <c r="AX85" s="11" t="s">
        <v>72</v>
      </c>
      <c r="AY85" s="216" t="s">
        <v>160</v>
      </c>
    </row>
    <row r="86" spans="2:65" s="12" customFormat="1" ht="13.5">
      <c r="B86" s="217"/>
      <c r="C86" s="218"/>
      <c r="D86" s="203" t="s">
        <v>177</v>
      </c>
      <c r="E86" s="219" t="s">
        <v>21</v>
      </c>
      <c r="F86" s="220" t="s">
        <v>179</v>
      </c>
      <c r="G86" s="218"/>
      <c r="H86" s="221">
        <v>784</v>
      </c>
      <c r="I86" s="222"/>
      <c r="J86" s="218"/>
      <c r="K86" s="218"/>
      <c r="L86" s="223"/>
      <c r="M86" s="224"/>
      <c r="N86" s="225"/>
      <c r="O86" s="225"/>
      <c r="P86" s="225"/>
      <c r="Q86" s="225"/>
      <c r="R86" s="225"/>
      <c r="S86" s="225"/>
      <c r="T86" s="226"/>
      <c r="AT86" s="227" t="s">
        <v>177</v>
      </c>
      <c r="AU86" s="227" t="s">
        <v>82</v>
      </c>
      <c r="AV86" s="12" t="s">
        <v>166</v>
      </c>
      <c r="AW86" s="12" t="s">
        <v>35</v>
      </c>
      <c r="AX86" s="12" t="s">
        <v>80</v>
      </c>
      <c r="AY86" s="227" t="s">
        <v>160</v>
      </c>
    </row>
    <row r="87" spans="2:65" s="1" customFormat="1" ht="16.5" customHeight="1">
      <c r="B87" s="40"/>
      <c r="C87" s="191" t="s">
        <v>170</v>
      </c>
      <c r="D87" s="191" t="s">
        <v>162</v>
      </c>
      <c r="E87" s="192" t="s">
        <v>395</v>
      </c>
      <c r="F87" s="193" t="s">
        <v>396</v>
      </c>
      <c r="G87" s="194" t="s">
        <v>289</v>
      </c>
      <c r="H87" s="195">
        <v>4</v>
      </c>
      <c r="I87" s="196"/>
      <c r="J87" s="197">
        <f>ROUND(I87*H87,2)</f>
        <v>0</v>
      </c>
      <c r="K87" s="193" t="s">
        <v>21</v>
      </c>
      <c r="L87" s="60"/>
      <c r="M87" s="198" t="s">
        <v>21</v>
      </c>
      <c r="N87" s="199" t="s">
        <v>43</v>
      </c>
      <c r="O87" s="41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3" t="s">
        <v>166</v>
      </c>
      <c r="AT87" s="23" t="s">
        <v>162</v>
      </c>
      <c r="AU87" s="23" t="s">
        <v>82</v>
      </c>
      <c r="AY87" s="23" t="s">
        <v>160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3" t="s">
        <v>80</v>
      </c>
      <c r="BK87" s="202">
        <f>ROUND(I87*H87,2)</f>
        <v>0</v>
      </c>
      <c r="BL87" s="23" t="s">
        <v>166</v>
      </c>
      <c r="BM87" s="23" t="s">
        <v>173</v>
      </c>
    </row>
    <row r="88" spans="2:65" s="1" customFormat="1" ht="13.5">
      <c r="B88" s="40"/>
      <c r="C88" s="62"/>
      <c r="D88" s="203" t="s">
        <v>167</v>
      </c>
      <c r="E88" s="62"/>
      <c r="F88" s="204" t="s">
        <v>396</v>
      </c>
      <c r="G88" s="62"/>
      <c r="H88" s="62"/>
      <c r="I88" s="162"/>
      <c r="J88" s="62"/>
      <c r="K88" s="62"/>
      <c r="L88" s="60"/>
      <c r="M88" s="205"/>
      <c r="N88" s="41"/>
      <c r="O88" s="41"/>
      <c r="P88" s="41"/>
      <c r="Q88" s="41"/>
      <c r="R88" s="41"/>
      <c r="S88" s="41"/>
      <c r="T88" s="77"/>
      <c r="AT88" s="23" t="s">
        <v>167</v>
      </c>
      <c r="AU88" s="23" t="s">
        <v>82</v>
      </c>
    </row>
    <row r="89" spans="2:65" s="1" customFormat="1" ht="25.5" customHeight="1">
      <c r="B89" s="40"/>
      <c r="C89" s="191" t="s">
        <v>166</v>
      </c>
      <c r="D89" s="191" t="s">
        <v>162</v>
      </c>
      <c r="E89" s="192" t="s">
        <v>397</v>
      </c>
      <c r="F89" s="193" t="s">
        <v>398</v>
      </c>
      <c r="G89" s="194" t="s">
        <v>289</v>
      </c>
      <c r="H89" s="195">
        <v>56</v>
      </c>
      <c r="I89" s="196"/>
      <c r="J89" s="197">
        <f>ROUND(I89*H89,2)</f>
        <v>0</v>
      </c>
      <c r="K89" s="193" t="s">
        <v>21</v>
      </c>
      <c r="L89" s="60"/>
      <c r="M89" s="198" t="s">
        <v>21</v>
      </c>
      <c r="N89" s="199" t="s">
        <v>43</v>
      </c>
      <c r="O89" s="41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AR89" s="23" t="s">
        <v>166</v>
      </c>
      <c r="AT89" s="23" t="s">
        <v>162</v>
      </c>
      <c r="AU89" s="23" t="s">
        <v>82</v>
      </c>
      <c r="AY89" s="23" t="s">
        <v>160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3" t="s">
        <v>80</v>
      </c>
      <c r="BK89" s="202">
        <f>ROUND(I89*H89,2)</f>
        <v>0</v>
      </c>
      <c r="BL89" s="23" t="s">
        <v>166</v>
      </c>
      <c r="BM89" s="23" t="s">
        <v>176</v>
      </c>
    </row>
    <row r="90" spans="2:65" s="1" customFormat="1" ht="13.5">
      <c r="B90" s="40"/>
      <c r="C90" s="62"/>
      <c r="D90" s="203" t="s">
        <v>167</v>
      </c>
      <c r="E90" s="62"/>
      <c r="F90" s="204" t="s">
        <v>398</v>
      </c>
      <c r="G90" s="62"/>
      <c r="H90" s="62"/>
      <c r="I90" s="162"/>
      <c r="J90" s="62"/>
      <c r="K90" s="62"/>
      <c r="L90" s="60"/>
      <c r="M90" s="205"/>
      <c r="N90" s="41"/>
      <c r="O90" s="41"/>
      <c r="P90" s="41"/>
      <c r="Q90" s="41"/>
      <c r="R90" s="41"/>
      <c r="S90" s="41"/>
      <c r="T90" s="77"/>
      <c r="AT90" s="23" t="s">
        <v>167</v>
      </c>
      <c r="AU90" s="23" t="s">
        <v>82</v>
      </c>
    </row>
    <row r="91" spans="2:65" s="11" customFormat="1" ht="13.5">
      <c r="B91" s="206"/>
      <c r="C91" s="207"/>
      <c r="D91" s="203" t="s">
        <v>177</v>
      </c>
      <c r="E91" s="208" t="s">
        <v>21</v>
      </c>
      <c r="F91" s="209" t="s">
        <v>421</v>
      </c>
      <c r="G91" s="207"/>
      <c r="H91" s="210">
        <v>56</v>
      </c>
      <c r="I91" s="211"/>
      <c r="J91" s="207"/>
      <c r="K91" s="207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177</v>
      </c>
      <c r="AU91" s="216" t="s">
        <v>82</v>
      </c>
      <c r="AV91" s="11" t="s">
        <v>82</v>
      </c>
      <c r="AW91" s="11" t="s">
        <v>35</v>
      </c>
      <c r="AX91" s="11" t="s">
        <v>72</v>
      </c>
      <c r="AY91" s="216" t="s">
        <v>160</v>
      </c>
    </row>
    <row r="92" spans="2:65" s="12" customFormat="1" ht="13.5">
      <c r="B92" s="217"/>
      <c r="C92" s="218"/>
      <c r="D92" s="203" t="s">
        <v>177</v>
      </c>
      <c r="E92" s="219" t="s">
        <v>21</v>
      </c>
      <c r="F92" s="220" t="s">
        <v>179</v>
      </c>
      <c r="G92" s="218"/>
      <c r="H92" s="221">
        <v>56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177</v>
      </c>
      <c r="AU92" s="227" t="s">
        <v>82</v>
      </c>
      <c r="AV92" s="12" t="s">
        <v>166</v>
      </c>
      <c r="AW92" s="12" t="s">
        <v>35</v>
      </c>
      <c r="AX92" s="12" t="s">
        <v>80</v>
      </c>
      <c r="AY92" s="227" t="s">
        <v>160</v>
      </c>
    </row>
    <row r="93" spans="2:65" s="1" customFormat="1" ht="25.5" customHeight="1">
      <c r="B93" s="40"/>
      <c r="C93" s="191" t="s">
        <v>180</v>
      </c>
      <c r="D93" s="191" t="s">
        <v>162</v>
      </c>
      <c r="E93" s="192" t="s">
        <v>400</v>
      </c>
      <c r="F93" s="193" t="s">
        <v>401</v>
      </c>
      <c r="G93" s="194" t="s">
        <v>289</v>
      </c>
      <c r="H93" s="195">
        <v>1</v>
      </c>
      <c r="I93" s="196"/>
      <c r="J93" s="197">
        <f>ROUND(I93*H93,2)</f>
        <v>0</v>
      </c>
      <c r="K93" s="193" t="s">
        <v>21</v>
      </c>
      <c r="L93" s="60"/>
      <c r="M93" s="198" t="s">
        <v>21</v>
      </c>
      <c r="N93" s="199" t="s">
        <v>43</v>
      </c>
      <c r="O93" s="41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3" t="s">
        <v>166</v>
      </c>
      <c r="AT93" s="23" t="s">
        <v>162</v>
      </c>
      <c r="AU93" s="23" t="s">
        <v>82</v>
      </c>
      <c r="AY93" s="23" t="s">
        <v>160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3" t="s">
        <v>80</v>
      </c>
      <c r="BK93" s="202">
        <f>ROUND(I93*H93,2)</f>
        <v>0</v>
      </c>
      <c r="BL93" s="23" t="s">
        <v>166</v>
      </c>
      <c r="BM93" s="23" t="s">
        <v>183</v>
      </c>
    </row>
    <row r="94" spans="2:65" s="1" customFormat="1" ht="13.5">
      <c r="B94" s="40"/>
      <c r="C94" s="62"/>
      <c r="D94" s="203" t="s">
        <v>167</v>
      </c>
      <c r="E94" s="62"/>
      <c r="F94" s="204" t="s">
        <v>401</v>
      </c>
      <c r="G94" s="62"/>
      <c r="H94" s="62"/>
      <c r="I94" s="162"/>
      <c r="J94" s="62"/>
      <c r="K94" s="62"/>
      <c r="L94" s="60"/>
      <c r="M94" s="205"/>
      <c r="N94" s="41"/>
      <c r="O94" s="41"/>
      <c r="P94" s="41"/>
      <c r="Q94" s="41"/>
      <c r="R94" s="41"/>
      <c r="S94" s="41"/>
      <c r="T94" s="77"/>
      <c r="AT94" s="23" t="s">
        <v>167</v>
      </c>
      <c r="AU94" s="23" t="s">
        <v>82</v>
      </c>
    </row>
    <row r="95" spans="2:65" s="1" customFormat="1" ht="25.5" customHeight="1">
      <c r="B95" s="40"/>
      <c r="C95" s="191" t="s">
        <v>173</v>
      </c>
      <c r="D95" s="191" t="s">
        <v>162</v>
      </c>
      <c r="E95" s="192" t="s">
        <v>402</v>
      </c>
      <c r="F95" s="193" t="s">
        <v>403</v>
      </c>
      <c r="G95" s="194" t="s">
        <v>289</v>
      </c>
      <c r="H95" s="195">
        <v>14</v>
      </c>
      <c r="I95" s="196"/>
      <c r="J95" s="197">
        <f>ROUND(I95*H95,2)</f>
        <v>0</v>
      </c>
      <c r="K95" s="193" t="s">
        <v>21</v>
      </c>
      <c r="L95" s="60"/>
      <c r="M95" s="198" t="s">
        <v>21</v>
      </c>
      <c r="N95" s="199" t="s">
        <v>43</v>
      </c>
      <c r="O95" s="41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3" t="s">
        <v>166</v>
      </c>
      <c r="AT95" s="23" t="s">
        <v>162</v>
      </c>
      <c r="AU95" s="23" t="s">
        <v>82</v>
      </c>
      <c r="AY95" s="23" t="s">
        <v>160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3" t="s">
        <v>80</v>
      </c>
      <c r="BK95" s="202">
        <f>ROUND(I95*H95,2)</f>
        <v>0</v>
      </c>
      <c r="BL95" s="23" t="s">
        <v>166</v>
      </c>
      <c r="BM95" s="23" t="s">
        <v>187</v>
      </c>
    </row>
    <row r="96" spans="2:65" s="1" customFormat="1" ht="13.5">
      <c r="B96" s="40"/>
      <c r="C96" s="62"/>
      <c r="D96" s="203" t="s">
        <v>167</v>
      </c>
      <c r="E96" s="62"/>
      <c r="F96" s="204" t="s">
        <v>403</v>
      </c>
      <c r="G96" s="62"/>
      <c r="H96" s="62"/>
      <c r="I96" s="162"/>
      <c r="J96" s="62"/>
      <c r="K96" s="62"/>
      <c r="L96" s="60"/>
      <c r="M96" s="205"/>
      <c r="N96" s="41"/>
      <c r="O96" s="41"/>
      <c r="P96" s="41"/>
      <c r="Q96" s="41"/>
      <c r="R96" s="41"/>
      <c r="S96" s="41"/>
      <c r="T96" s="77"/>
      <c r="AT96" s="23" t="s">
        <v>167</v>
      </c>
      <c r="AU96" s="23" t="s">
        <v>82</v>
      </c>
    </row>
    <row r="97" spans="2:65" s="11" customFormat="1" ht="13.5">
      <c r="B97" s="206"/>
      <c r="C97" s="207"/>
      <c r="D97" s="203" t="s">
        <v>177</v>
      </c>
      <c r="E97" s="208" t="s">
        <v>21</v>
      </c>
      <c r="F97" s="209" t="s">
        <v>422</v>
      </c>
      <c r="G97" s="207"/>
      <c r="H97" s="210">
        <v>14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177</v>
      </c>
      <c r="AU97" s="216" t="s">
        <v>82</v>
      </c>
      <c r="AV97" s="11" t="s">
        <v>82</v>
      </c>
      <c r="AW97" s="11" t="s">
        <v>35</v>
      </c>
      <c r="AX97" s="11" t="s">
        <v>72</v>
      </c>
      <c r="AY97" s="216" t="s">
        <v>160</v>
      </c>
    </row>
    <row r="98" spans="2:65" s="12" customFormat="1" ht="13.5">
      <c r="B98" s="217"/>
      <c r="C98" s="218"/>
      <c r="D98" s="203" t="s">
        <v>177</v>
      </c>
      <c r="E98" s="219" t="s">
        <v>21</v>
      </c>
      <c r="F98" s="220" t="s">
        <v>179</v>
      </c>
      <c r="G98" s="218"/>
      <c r="H98" s="221">
        <v>14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177</v>
      </c>
      <c r="AU98" s="227" t="s">
        <v>82</v>
      </c>
      <c r="AV98" s="12" t="s">
        <v>166</v>
      </c>
      <c r="AW98" s="12" t="s">
        <v>35</v>
      </c>
      <c r="AX98" s="12" t="s">
        <v>80</v>
      </c>
      <c r="AY98" s="227" t="s">
        <v>160</v>
      </c>
    </row>
    <row r="99" spans="2:65" s="1" customFormat="1" ht="16.5" customHeight="1">
      <c r="B99" s="40"/>
      <c r="C99" s="191" t="s">
        <v>187</v>
      </c>
      <c r="D99" s="191" t="s">
        <v>162</v>
      </c>
      <c r="E99" s="192" t="s">
        <v>423</v>
      </c>
      <c r="F99" s="193" t="s">
        <v>424</v>
      </c>
      <c r="G99" s="194" t="s">
        <v>289</v>
      </c>
      <c r="H99" s="195">
        <v>30</v>
      </c>
      <c r="I99" s="196"/>
      <c r="J99" s="197">
        <f>ROUND(I99*H99,2)</f>
        <v>0</v>
      </c>
      <c r="K99" s="193" t="s">
        <v>21</v>
      </c>
      <c r="L99" s="60"/>
      <c r="M99" s="198" t="s">
        <v>21</v>
      </c>
      <c r="N99" s="199" t="s">
        <v>43</v>
      </c>
      <c r="O99" s="41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3" t="s">
        <v>166</v>
      </c>
      <c r="AT99" s="23" t="s">
        <v>162</v>
      </c>
      <c r="AU99" s="23" t="s">
        <v>82</v>
      </c>
      <c r="AY99" s="23" t="s">
        <v>160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3" t="s">
        <v>80</v>
      </c>
      <c r="BK99" s="202">
        <f>ROUND(I99*H99,2)</f>
        <v>0</v>
      </c>
      <c r="BL99" s="23" t="s">
        <v>166</v>
      </c>
      <c r="BM99" s="23" t="s">
        <v>191</v>
      </c>
    </row>
    <row r="100" spans="2:65" s="1" customFormat="1" ht="13.5">
      <c r="B100" s="40"/>
      <c r="C100" s="62"/>
      <c r="D100" s="203" t="s">
        <v>167</v>
      </c>
      <c r="E100" s="62"/>
      <c r="F100" s="204" t="s">
        <v>424</v>
      </c>
      <c r="G100" s="62"/>
      <c r="H100" s="62"/>
      <c r="I100" s="162"/>
      <c r="J100" s="62"/>
      <c r="K100" s="62"/>
      <c r="L100" s="60"/>
      <c r="M100" s="205"/>
      <c r="N100" s="41"/>
      <c r="O100" s="41"/>
      <c r="P100" s="41"/>
      <c r="Q100" s="41"/>
      <c r="R100" s="41"/>
      <c r="S100" s="41"/>
      <c r="T100" s="77"/>
      <c r="AT100" s="23" t="s">
        <v>167</v>
      </c>
      <c r="AU100" s="23" t="s">
        <v>82</v>
      </c>
    </row>
    <row r="101" spans="2:65" s="1" customFormat="1" ht="25.5" customHeight="1">
      <c r="B101" s="40"/>
      <c r="C101" s="191" t="s">
        <v>213</v>
      </c>
      <c r="D101" s="191" t="s">
        <v>162</v>
      </c>
      <c r="E101" s="192" t="s">
        <v>425</v>
      </c>
      <c r="F101" s="193" t="s">
        <v>426</v>
      </c>
      <c r="G101" s="194" t="s">
        <v>289</v>
      </c>
      <c r="H101" s="195">
        <v>420</v>
      </c>
      <c r="I101" s="196"/>
      <c r="J101" s="197">
        <f>ROUND(I101*H101,2)</f>
        <v>0</v>
      </c>
      <c r="K101" s="193" t="s">
        <v>21</v>
      </c>
      <c r="L101" s="60"/>
      <c r="M101" s="198" t="s">
        <v>21</v>
      </c>
      <c r="N101" s="199" t="s">
        <v>43</v>
      </c>
      <c r="O101" s="41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3" t="s">
        <v>166</v>
      </c>
      <c r="AT101" s="23" t="s">
        <v>162</v>
      </c>
      <c r="AU101" s="23" t="s">
        <v>82</v>
      </c>
      <c r="AY101" s="23" t="s">
        <v>160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3" t="s">
        <v>80</v>
      </c>
      <c r="BK101" s="202">
        <f>ROUND(I101*H101,2)</f>
        <v>0</v>
      </c>
      <c r="BL101" s="23" t="s">
        <v>166</v>
      </c>
      <c r="BM101" s="23" t="s">
        <v>195</v>
      </c>
    </row>
    <row r="102" spans="2:65" s="1" customFormat="1" ht="13.5">
      <c r="B102" s="40"/>
      <c r="C102" s="62"/>
      <c r="D102" s="203" t="s">
        <v>167</v>
      </c>
      <c r="E102" s="62"/>
      <c r="F102" s="204" t="s">
        <v>426</v>
      </c>
      <c r="G102" s="62"/>
      <c r="H102" s="62"/>
      <c r="I102" s="162"/>
      <c r="J102" s="62"/>
      <c r="K102" s="62"/>
      <c r="L102" s="60"/>
      <c r="M102" s="205"/>
      <c r="N102" s="41"/>
      <c r="O102" s="41"/>
      <c r="P102" s="41"/>
      <c r="Q102" s="41"/>
      <c r="R102" s="41"/>
      <c r="S102" s="41"/>
      <c r="T102" s="77"/>
      <c r="AT102" s="23" t="s">
        <v>167</v>
      </c>
      <c r="AU102" s="23" t="s">
        <v>82</v>
      </c>
    </row>
    <row r="103" spans="2:65" s="11" customFormat="1" ht="13.5">
      <c r="B103" s="206"/>
      <c r="C103" s="207"/>
      <c r="D103" s="203" t="s">
        <v>177</v>
      </c>
      <c r="E103" s="208" t="s">
        <v>21</v>
      </c>
      <c r="F103" s="209" t="s">
        <v>427</v>
      </c>
      <c r="G103" s="207"/>
      <c r="H103" s="210">
        <v>420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177</v>
      </c>
      <c r="AU103" s="216" t="s">
        <v>82</v>
      </c>
      <c r="AV103" s="11" t="s">
        <v>82</v>
      </c>
      <c r="AW103" s="11" t="s">
        <v>35</v>
      </c>
      <c r="AX103" s="11" t="s">
        <v>72</v>
      </c>
      <c r="AY103" s="216" t="s">
        <v>160</v>
      </c>
    </row>
    <row r="104" spans="2:65" s="12" customFormat="1" ht="13.5">
      <c r="B104" s="217"/>
      <c r="C104" s="218"/>
      <c r="D104" s="203" t="s">
        <v>177</v>
      </c>
      <c r="E104" s="219" t="s">
        <v>21</v>
      </c>
      <c r="F104" s="220" t="s">
        <v>179</v>
      </c>
      <c r="G104" s="218"/>
      <c r="H104" s="221">
        <v>420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177</v>
      </c>
      <c r="AU104" s="227" t="s">
        <v>82</v>
      </c>
      <c r="AV104" s="12" t="s">
        <v>166</v>
      </c>
      <c r="AW104" s="12" t="s">
        <v>35</v>
      </c>
      <c r="AX104" s="12" t="s">
        <v>80</v>
      </c>
      <c r="AY104" s="227" t="s">
        <v>160</v>
      </c>
    </row>
    <row r="105" spans="2:65" s="1" customFormat="1" ht="16.5" customHeight="1">
      <c r="B105" s="40"/>
      <c r="C105" s="191" t="s">
        <v>196</v>
      </c>
      <c r="D105" s="191" t="s">
        <v>162</v>
      </c>
      <c r="E105" s="192" t="s">
        <v>428</v>
      </c>
      <c r="F105" s="193" t="s">
        <v>429</v>
      </c>
      <c r="G105" s="194" t="s">
        <v>289</v>
      </c>
      <c r="H105" s="195">
        <v>1</v>
      </c>
      <c r="I105" s="196"/>
      <c r="J105" s="197">
        <f>ROUND(I105*H105,2)</f>
        <v>0</v>
      </c>
      <c r="K105" s="193" t="s">
        <v>21</v>
      </c>
      <c r="L105" s="60"/>
      <c r="M105" s="198" t="s">
        <v>21</v>
      </c>
      <c r="N105" s="199" t="s">
        <v>43</v>
      </c>
      <c r="O105" s="41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AR105" s="23" t="s">
        <v>166</v>
      </c>
      <c r="AT105" s="23" t="s">
        <v>162</v>
      </c>
      <c r="AU105" s="23" t="s">
        <v>82</v>
      </c>
      <c r="AY105" s="23" t="s">
        <v>160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3" t="s">
        <v>80</v>
      </c>
      <c r="BK105" s="202">
        <f>ROUND(I105*H105,2)</f>
        <v>0</v>
      </c>
      <c r="BL105" s="23" t="s">
        <v>166</v>
      </c>
      <c r="BM105" s="23" t="s">
        <v>200</v>
      </c>
    </row>
    <row r="106" spans="2:65" s="1" customFormat="1" ht="13.5">
      <c r="B106" s="40"/>
      <c r="C106" s="62"/>
      <c r="D106" s="203" t="s">
        <v>167</v>
      </c>
      <c r="E106" s="62"/>
      <c r="F106" s="204" t="s">
        <v>429</v>
      </c>
      <c r="G106" s="62"/>
      <c r="H106" s="62"/>
      <c r="I106" s="162"/>
      <c r="J106" s="62"/>
      <c r="K106" s="62"/>
      <c r="L106" s="60"/>
      <c r="M106" s="205"/>
      <c r="N106" s="41"/>
      <c r="O106" s="41"/>
      <c r="P106" s="41"/>
      <c r="Q106" s="41"/>
      <c r="R106" s="41"/>
      <c r="S106" s="41"/>
      <c r="T106" s="77"/>
      <c r="AT106" s="23" t="s">
        <v>167</v>
      </c>
      <c r="AU106" s="23" t="s">
        <v>82</v>
      </c>
    </row>
    <row r="107" spans="2:65" s="1" customFormat="1" ht="25.5" customHeight="1">
      <c r="B107" s="40"/>
      <c r="C107" s="191" t="s">
        <v>183</v>
      </c>
      <c r="D107" s="191" t="s">
        <v>162</v>
      </c>
      <c r="E107" s="192" t="s">
        <v>430</v>
      </c>
      <c r="F107" s="193" t="s">
        <v>431</v>
      </c>
      <c r="G107" s="194" t="s">
        <v>289</v>
      </c>
      <c r="H107" s="195">
        <v>14</v>
      </c>
      <c r="I107" s="196"/>
      <c r="J107" s="197">
        <f>ROUND(I107*H107,2)</f>
        <v>0</v>
      </c>
      <c r="K107" s="193" t="s">
        <v>21</v>
      </c>
      <c r="L107" s="60"/>
      <c r="M107" s="198" t="s">
        <v>21</v>
      </c>
      <c r="N107" s="199" t="s">
        <v>43</v>
      </c>
      <c r="O107" s="41"/>
      <c r="P107" s="200">
        <f>O107*H107</f>
        <v>0</v>
      </c>
      <c r="Q107" s="200">
        <v>0</v>
      </c>
      <c r="R107" s="200">
        <f>Q107*H107</f>
        <v>0</v>
      </c>
      <c r="S107" s="200">
        <v>0</v>
      </c>
      <c r="T107" s="201">
        <f>S107*H107</f>
        <v>0</v>
      </c>
      <c r="AR107" s="23" t="s">
        <v>166</v>
      </c>
      <c r="AT107" s="23" t="s">
        <v>162</v>
      </c>
      <c r="AU107" s="23" t="s">
        <v>82</v>
      </c>
      <c r="AY107" s="23" t="s">
        <v>160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3" t="s">
        <v>80</v>
      </c>
      <c r="BK107" s="202">
        <f>ROUND(I107*H107,2)</f>
        <v>0</v>
      </c>
      <c r="BL107" s="23" t="s">
        <v>166</v>
      </c>
      <c r="BM107" s="23" t="s">
        <v>204</v>
      </c>
    </row>
    <row r="108" spans="2:65" s="1" customFormat="1" ht="13.5">
      <c r="B108" s="40"/>
      <c r="C108" s="62"/>
      <c r="D108" s="203" t="s">
        <v>167</v>
      </c>
      <c r="E108" s="62"/>
      <c r="F108" s="204" t="s">
        <v>431</v>
      </c>
      <c r="G108" s="62"/>
      <c r="H108" s="62"/>
      <c r="I108" s="162"/>
      <c r="J108" s="62"/>
      <c r="K108" s="62"/>
      <c r="L108" s="60"/>
      <c r="M108" s="205"/>
      <c r="N108" s="41"/>
      <c r="O108" s="41"/>
      <c r="P108" s="41"/>
      <c r="Q108" s="41"/>
      <c r="R108" s="41"/>
      <c r="S108" s="41"/>
      <c r="T108" s="77"/>
      <c r="AT108" s="23" t="s">
        <v>167</v>
      </c>
      <c r="AU108" s="23" t="s">
        <v>82</v>
      </c>
    </row>
    <row r="109" spans="2:65" s="11" customFormat="1" ht="13.5">
      <c r="B109" s="206"/>
      <c r="C109" s="207"/>
      <c r="D109" s="203" t="s">
        <v>177</v>
      </c>
      <c r="E109" s="208" t="s">
        <v>21</v>
      </c>
      <c r="F109" s="209" t="s">
        <v>422</v>
      </c>
      <c r="G109" s="207"/>
      <c r="H109" s="210">
        <v>14</v>
      </c>
      <c r="I109" s="211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177</v>
      </c>
      <c r="AU109" s="216" t="s">
        <v>82</v>
      </c>
      <c r="AV109" s="11" t="s">
        <v>82</v>
      </c>
      <c r="AW109" s="11" t="s">
        <v>35</v>
      </c>
      <c r="AX109" s="11" t="s">
        <v>72</v>
      </c>
      <c r="AY109" s="216" t="s">
        <v>160</v>
      </c>
    </row>
    <row r="110" spans="2:65" s="12" customFormat="1" ht="13.5">
      <c r="B110" s="217"/>
      <c r="C110" s="218"/>
      <c r="D110" s="203" t="s">
        <v>177</v>
      </c>
      <c r="E110" s="219" t="s">
        <v>21</v>
      </c>
      <c r="F110" s="220" t="s">
        <v>179</v>
      </c>
      <c r="G110" s="218"/>
      <c r="H110" s="221">
        <v>14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177</v>
      </c>
      <c r="AU110" s="227" t="s">
        <v>82</v>
      </c>
      <c r="AV110" s="12" t="s">
        <v>166</v>
      </c>
      <c r="AW110" s="12" t="s">
        <v>35</v>
      </c>
      <c r="AX110" s="12" t="s">
        <v>80</v>
      </c>
      <c r="AY110" s="227" t="s">
        <v>160</v>
      </c>
    </row>
    <row r="111" spans="2:65" s="1" customFormat="1" ht="25.5" customHeight="1">
      <c r="B111" s="40"/>
      <c r="C111" s="191" t="s">
        <v>188</v>
      </c>
      <c r="D111" s="191" t="s">
        <v>162</v>
      </c>
      <c r="E111" s="192" t="s">
        <v>405</v>
      </c>
      <c r="F111" s="193" t="s">
        <v>406</v>
      </c>
      <c r="G111" s="194" t="s">
        <v>289</v>
      </c>
      <c r="H111" s="195">
        <v>3</v>
      </c>
      <c r="I111" s="196"/>
      <c r="J111" s="197">
        <f>ROUND(I111*H111,2)</f>
        <v>0</v>
      </c>
      <c r="K111" s="193" t="s">
        <v>21</v>
      </c>
      <c r="L111" s="60"/>
      <c r="M111" s="198" t="s">
        <v>21</v>
      </c>
      <c r="N111" s="199" t="s">
        <v>43</v>
      </c>
      <c r="O111" s="41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3" t="s">
        <v>166</v>
      </c>
      <c r="AT111" s="23" t="s">
        <v>162</v>
      </c>
      <c r="AU111" s="23" t="s">
        <v>82</v>
      </c>
      <c r="AY111" s="23" t="s">
        <v>160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3" t="s">
        <v>80</v>
      </c>
      <c r="BK111" s="202">
        <f>ROUND(I111*H111,2)</f>
        <v>0</v>
      </c>
      <c r="BL111" s="23" t="s">
        <v>166</v>
      </c>
      <c r="BM111" s="23" t="s">
        <v>209</v>
      </c>
    </row>
    <row r="112" spans="2:65" s="1" customFormat="1" ht="13.5">
      <c r="B112" s="40"/>
      <c r="C112" s="62"/>
      <c r="D112" s="203" t="s">
        <v>167</v>
      </c>
      <c r="E112" s="62"/>
      <c r="F112" s="204" t="s">
        <v>406</v>
      </c>
      <c r="G112" s="62"/>
      <c r="H112" s="62"/>
      <c r="I112" s="162"/>
      <c r="J112" s="62"/>
      <c r="K112" s="62"/>
      <c r="L112" s="60"/>
      <c r="M112" s="205"/>
      <c r="N112" s="41"/>
      <c r="O112" s="41"/>
      <c r="P112" s="41"/>
      <c r="Q112" s="41"/>
      <c r="R112" s="41"/>
      <c r="S112" s="41"/>
      <c r="T112" s="77"/>
      <c r="AT112" s="23" t="s">
        <v>167</v>
      </c>
      <c r="AU112" s="23" t="s">
        <v>82</v>
      </c>
    </row>
    <row r="113" spans="2:65" s="1" customFormat="1" ht="25.5" customHeight="1">
      <c r="B113" s="40"/>
      <c r="C113" s="191" t="s">
        <v>206</v>
      </c>
      <c r="D113" s="191" t="s">
        <v>162</v>
      </c>
      <c r="E113" s="192" t="s">
        <v>432</v>
      </c>
      <c r="F113" s="193" t="s">
        <v>433</v>
      </c>
      <c r="G113" s="194" t="s">
        <v>289</v>
      </c>
      <c r="H113" s="195">
        <v>2</v>
      </c>
      <c r="I113" s="196"/>
      <c r="J113" s="197">
        <f>ROUND(I113*H113,2)</f>
        <v>0</v>
      </c>
      <c r="K113" s="193" t="s">
        <v>21</v>
      </c>
      <c r="L113" s="60"/>
      <c r="M113" s="198" t="s">
        <v>21</v>
      </c>
      <c r="N113" s="199" t="s">
        <v>43</v>
      </c>
      <c r="O113" s="41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AR113" s="23" t="s">
        <v>166</v>
      </c>
      <c r="AT113" s="23" t="s">
        <v>162</v>
      </c>
      <c r="AU113" s="23" t="s">
        <v>82</v>
      </c>
      <c r="AY113" s="23" t="s">
        <v>160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3" t="s">
        <v>80</v>
      </c>
      <c r="BK113" s="202">
        <f>ROUND(I113*H113,2)</f>
        <v>0</v>
      </c>
      <c r="BL113" s="23" t="s">
        <v>166</v>
      </c>
      <c r="BM113" s="23" t="s">
        <v>212</v>
      </c>
    </row>
    <row r="114" spans="2:65" s="1" customFormat="1" ht="13.5">
      <c r="B114" s="40"/>
      <c r="C114" s="62"/>
      <c r="D114" s="203" t="s">
        <v>167</v>
      </c>
      <c r="E114" s="62"/>
      <c r="F114" s="204" t="s">
        <v>433</v>
      </c>
      <c r="G114" s="62"/>
      <c r="H114" s="62"/>
      <c r="I114" s="162"/>
      <c r="J114" s="62"/>
      <c r="K114" s="62"/>
      <c r="L114" s="60"/>
      <c r="M114" s="205"/>
      <c r="N114" s="41"/>
      <c r="O114" s="41"/>
      <c r="P114" s="41"/>
      <c r="Q114" s="41"/>
      <c r="R114" s="41"/>
      <c r="S114" s="41"/>
      <c r="T114" s="77"/>
      <c r="AT114" s="23" t="s">
        <v>167</v>
      </c>
      <c r="AU114" s="23" t="s">
        <v>82</v>
      </c>
    </row>
    <row r="115" spans="2:65" s="1" customFormat="1" ht="25.5" customHeight="1">
      <c r="B115" s="40"/>
      <c r="C115" s="191" t="s">
        <v>176</v>
      </c>
      <c r="D115" s="191" t="s">
        <v>162</v>
      </c>
      <c r="E115" s="192" t="s">
        <v>407</v>
      </c>
      <c r="F115" s="193" t="s">
        <v>408</v>
      </c>
      <c r="G115" s="194" t="s">
        <v>289</v>
      </c>
      <c r="H115" s="195">
        <v>42</v>
      </c>
      <c r="I115" s="196"/>
      <c r="J115" s="197">
        <f>ROUND(I115*H115,2)</f>
        <v>0</v>
      </c>
      <c r="K115" s="193" t="s">
        <v>21</v>
      </c>
      <c r="L115" s="60"/>
      <c r="M115" s="198" t="s">
        <v>21</v>
      </c>
      <c r="N115" s="199" t="s">
        <v>43</v>
      </c>
      <c r="O115" s="41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AR115" s="23" t="s">
        <v>166</v>
      </c>
      <c r="AT115" s="23" t="s">
        <v>162</v>
      </c>
      <c r="AU115" s="23" t="s">
        <v>82</v>
      </c>
      <c r="AY115" s="23" t="s">
        <v>160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3" t="s">
        <v>80</v>
      </c>
      <c r="BK115" s="202">
        <f>ROUND(I115*H115,2)</f>
        <v>0</v>
      </c>
      <c r="BL115" s="23" t="s">
        <v>166</v>
      </c>
      <c r="BM115" s="23" t="s">
        <v>216</v>
      </c>
    </row>
    <row r="116" spans="2:65" s="1" customFormat="1" ht="13.5">
      <c r="B116" s="40"/>
      <c r="C116" s="62"/>
      <c r="D116" s="203" t="s">
        <v>167</v>
      </c>
      <c r="E116" s="62"/>
      <c r="F116" s="204" t="s">
        <v>408</v>
      </c>
      <c r="G116" s="62"/>
      <c r="H116" s="62"/>
      <c r="I116" s="162"/>
      <c r="J116" s="62"/>
      <c r="K116" s="62"/>
      <c r="L116" s="60"/>
      <c r="M116" s="205"/>
      <c r="N116" s="41"/>
      <c r="O116" s="41"/>
      <c r="P116" s="41"/>
      <c r="Q116" s="41"/>
      <c r="R116" s="41"/>
      <c r="S116" s="41"/>
      <c r="T116" s="77"/>
      <c r="AT116" s="23" t="s">
        <v>167</v>
      </c>
      <c r="AU116" s="23" t="s">
        <v>82</v>
      </c>
    </row>
    <row r="117" spans="2:65" s="11" customFormat="1" ht="13.5">
      <c r="B117" s="206"/>
      <c r="C117" s="207"/>
      <c r="D117" s="203" t="s">
        <v>177</v>
      </c>
      <c r="E117" s="208" t="s">
        <v>21</v>
      </c>
      <c r="F117" s="209" t="s">
        <v>434</v>
      </c>
      <c r="G117" s="207"/>
      <c r="H117" s="210">
        <v>42</v>
      </c>
      <c r="I117" s="211"/>
      <c r="J117" s="207"/>
      <c r="K117" s="207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177</v>
      </c>
      <c r="AU117" s="216" t="s">
        <v>82</v>
      </c>
      <c r="AV117" s="11" t="s">
        <v>82</v>
      </c>
      <c r="AW117" s="11" t="s">
        <v>35</v>
      </c>
      <c r="AX117" s="11" t="s">
        <v>72</v>
      </c>
      <c r="AY117" s="216" t="s">
        <v>160</v>
      </c>
    </row>
    <row r="118" spans="2:65" s="12" customFormat="1" ht="13.5">
      <c r="B118" s="217"/>
      <c r="C118" s="218"/>
      <c r="D118" s="203" t="s">
        <v>177</v>
      </c>
      <c r="E118" s="219" t="s">
        <v>21</v>
      </c>
      <c r="F118" s="220" t="s">
        <v>179</v>
      </c>
      <c r="G118" s="218"/>
      <c r="H118" s="221">
        <v>42</v>
      </c>
      <c r="I118" s="222"/>
      <c r="J118" s="218"/>
      <c r="K118" s="218"/>
      <c r="L118" s="223"/>
      <c r="M118" s="238"/>
      <c r="N118" s="239"/>
      <c r="O118" s="239"/>
      <c r="P118" s="239"/>
      <c r="Q118" s="239"/>
      <c r="R118" s="239"/>
      <c r="S118" s="239"/>
      <c r="T118" s="240"/>
      <c r="AT118" s="227" t="s">
        <v>177</v>
      </c>
      <c r="AU118" s="227" t="s">
        <v>82</v>
      </c>
      <c r="AV118" s="12" t="s">
        <v>166</v>
      </c>
      <c r="AW118" s="12" t="s">
        <v>35</v>
      </c>
      <c r="AX118" s="12" t="s">
        <v>80</v>
      </c>
      <c r="AY118" s="227" t="s">
        <v>160</v>
      </c>
    </row>
    <row r="119" spans="2:65" s="1" customFormat="1" ht="6.95" customHeight="1">
      <c r="B119" s="55"/>
      <c r="C119" s="56"/>
      <c r="D119" s="56"/>
      <c r="E119" s="56"/>
      <c r="F119" s="56"/>
      <c r="G119" s="56"/>
      <c r="H119" s="56"/>
      <c r="I119" s="138"/>
      <c r="J119" s="56"/>
      <c r="K119" s="56"/>
      <c r="L119" s="60"/>
    </row>
  </sheetData>
  <sheetProtection algorithmName="SHA-512" hashValue="vpHN4lWFpiBZRKO2vEIbzMdeWshm+CE4pLQDdMdZhXAMlw02twEfVFNJpToY7Gya9iwx1CXXKR/sozjgAAu6lw==" saltValue="rj8lZTxBF2XHgETPVHbx84QyJRyulgTFq6bc4h2UXo72S1rEdeBmDo6h8woRyb59JWkY+/iVBKeZUj7wfoYsmg==" spinCount="100000" sheet="1" objects="1" scenarios="1" formatColumns="0" formatRows="0" autoFilter="0"/>
  <autoFilter ref="C77:K118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1" t="s">
        <v>123</v>
      </c>
      <c r="H1" s="381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3" t="s">
        <v>103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3" t="str">
        <f>'Rekapitulace stavby'!K6</f>
        <v>Zhotovení projektové dokumentace na akci II/280 Březno, rekonstrukce</v>
      </c>
      <c r="F7" s="374"/>
      <c r="G7" s="374"/>
      <c r="H7" s="374"/>
      <c r="I7" s="116"/>
      <c r="J7" s="28"/>
      <c r="K7" s="30"/>
    </row>
    <row r="8" spans="1:70" s="1" customFormat="1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5" t="s">
        <v>435</v>
      </c>
      <c r="F9" s="376"/>
      <c r="G9" s="376"/>
      <c r="H9" s="376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29</v>
      </c>
      <c r="G12" s="41"/>
      <c r="H12" s="41"/>
      <c r="I12" s="118" t="s">
        <v>25</v>
      </c>
      <c r="J12" s="119" t="str">
        <f>'Rekapitulace stavby'!AN8</f>
        <v>4. 9. 2017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>AVS Projekt s.r.o.</v>
      </c>
      <c r="F21" s="41"/>
      <c r="G21" s="41"/>
      <c r="H21" s="41"/>
      <c r="I21" s="118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2" t="s">
        <v>21</v>
      </c>
      <c r="F24" s="342"/>
      <c r="G24" s="342"/>
      <c r="H24" s="342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ROUND(SUM(BE78:BE112), 2)</f>
        <v>0</v>
      </c>
      <c r="G30" s="41"/>
      <c r="H30" s="41"/>
      <c r="I30" s="130">
        <v>0.21</v>
      </c>
      <c r="J30" s="129">
        <f>ROUND(ROUND((SUM(BE78:BE112)),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ROUND(SUM(BF78:BF112), 2)</f>
        <v>0</v>
      </c>
      <c r="G31" s="41"/>
      <c r="H31" s="41"/>
      <c r="I31" s="130">
        <v>0.15</v>
      </c>
      <c r="J31" s="129">
        <f>ROUND(ROUND((SUM(BF78:BF112)),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ROUND(SUM(BG78:BG112),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ROUND(SUM(BH78:BH112),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ROUND(SUM(BI78:BI112),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3" t="str">
        <f>E7</f>
        <v>Zhotovení projektové dokumentace na akci II/280 Březno, rekonstrukce</v>
      </c>
      <c r="F45" s="374"/>
      <c r="G45" s="374"/>
      <c r="H45" s="37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5" t="str">
        <f>E9</f>
        <v>102_6 - DIO Etapa 6</v>
      </c>
      <c r="F47" s="376"/>
      <c r="G47" s="376"/>
      <c r="H47" s="37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4. 9. 2017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2" t="str">
        <f>E21</f>
        <v>AVS Projekt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7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135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8" customFormat="1" ht="19.899999999999999" customHeight="1">
      <c r="B58" s="155"/>
      <c r="C58" s="156"/>
      <c r="D58" s="157" t="s">
        <v>139</v>
      </c>
      <c r="E58" s="158"/>
      <c r="F58" s="158"/>
      <c r="G58" s="158"/>
      <c r="H58" s="158"/>
      <c r="I58" s="159"/>
      <c r="J58" s="160">
        <f>J80</f>
        <v>0</v>
      </c>
      <c r="K58" s="161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50000000000003" customHeight="1">
      <c r="B65" s="40"/>
      <c r="C65" s="61" t="s">
        <v>144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16.5" customHeight="1">
      <c r="B68" s="40"/>
      <c r="C68" s="62"/>
      <c r="D68" s="62"/>
      <c r="E68" s="378" t="str">
        <f>E7</f>
        <v>Zhotovení projektové dokumentace na akci II/280 Březno, rekonstrukce</v>
      </c>
      <c r="F68" s="379"/>
      <c r="G68" s="379"/>
      <c r="H68" s="379"/>
      <c r="I68" s="162"/>
      <c r="J68" s="62"/>
      <c r="K68" s="62"/>
      <c r="L68" s="60"/>
    </row>
    <row r="69" spans="2:63" s="1" customFormat="1" ht="14.45" customHeight="1">
      <c r="B69" s="40"/>
      <c r="C69" s="64" t="s">
        <v>128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17.25" customHeight="1">
      <c r="B70" s="40"/>
      <c r="C70" s="62"/>
      <c r="D70" s="62"/>
      <c r="E70" s="353" t="str">
        <f>E9</f>
        <v>102_6 - DIO Etapa 6</v>
      </c>
      <c r="F70" s="380"/>
      <c r="G70" s="380"/>
      <c r="H70" s="380"/>
      <c r="I70" s="162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8" customHeight="1">
      <c r="B72" s="40"/>
      <c r="C72" s="64" t="s">
        <v>23</v>
      </c>
      <c r="D72" s="62"/>
      <c r="E72" s="62"/>
      <c r="F72" s="163" t="str">
        <f>F12</f>
        <v xml:space="preserve"> </v>
      </c>
      <c r="G72" s="62"/>
      <c r="H72" s="62"/>
      <c r="I72" s="164" t="s">
        <v>25</v>
      </c>
      <c r="J72" s="72" t="str">
        <f>IF(J12="","",J12)</f>
        <v>4. 9. 2017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>
      <c r="B74" s="40"/>
      <c r="C74" s="64" t="s">
        <v>27</v>
      </c>
      <c r="D74" s="62"/>
      <c r="E74" s="62"/>
      <c r="F74" s="163" t="str">
        <f>E15</f>
        <v xml:space="preserve"> </v>
      </c>
      <c r="G74" s="62"/>
      <c r="H74" s="62"/>
      <c r="I74" s="164" t="s">
        <v>33</v>
      </c>
      <c r="J74" s="163" t="str">
        <f>E21</f>
        <v>AVS Projekt s.r.o.</v>
      </c>
      <c r="K74" s="62"/>
      <c r="L74" s="60"/>
    </row>
    <row r="75" spans="2:63" s="1" customFormat="1" ht="14.45" customHeight="1">
      <c r="B75" s="40"/>
      <c r="C75" s="64" t="s">
        <v>31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3" s="9" customFormat="1" ht="29.25" customHeight="1">
      <c r="B77" s="165"/>
      <c r="C77" s="166" t="s">
        <v>145</v>
      </c>
      <c r="D77" s="167" t="s">
        <v>57</v>
      </c>
      <c r="E77" s="167" t="s">
        <v>53</v>
      </c>
      <c r="F77" s="167" t="s">
        <v>146</v>
      </c>
      <c r="G77" s="167" t="s">
        <v>147</v>
      </c>
      <c r="H77" s="167" t="s">
        <v>148</v>
      </c>
      <c r="I77" s="168" t="s">
        <v>149</v>
      </c>
      <c r="J77" s="167" t="s">
        <v>132</v>
      </c>
      <c r="K77" s="169" t="s">
        <v>150</v>
      </c>
      <c r="L77" s="170"/>
      <c r="M77" s="80" t="s">
        <v>151</v>
      </c>
      <c r="N77" s="81" t="s">
        <v>42</v>
      </c>
      <c r="O77" s="81" t="s">
        <v>152</v>
      </c>
      <c r="P77" s="81" t="s">
        <v>153</v>
      </c>
      <c r="Q77" s="81" t="s">
        <v>154</v>
      </c>
      <c r="R77" s="81" t="s">
        <v>155</v>
      </c>
      <c r="S77" s="81" t="s">
        <v>156</v>
      </c>
      <c r="T77" s="82" t="s">
        <v>157</v>
      </c>
    </row>
    <row r="78" spans="2:63" s="1" customFormat="1" ht="29.25" customHeight="1">
      <c r="B78" s="40"/>
      <c r="C78" s="86" t="s">
        <v>133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</f>
        <v>0</v>
      </c>
      <c r="Q78" s="84"/>
      <c r="R78" s="172">
        <f>R79</f>
        <v>0</v>
      </c>
      <c r="S78" s="84"/>
      <c r="T78" s="173">
        <f>T79</f>
        <v>0</v>
      </c>
      <c r="AT78" s="23" t="s">
        <v>71</v>
      </c>
      <c r="AU78" s="23" t="s">
        <v>134</v>
      </c>
      <c r="BK78" s="174">
        <f>BK79</f>
        <v>0</v>
      </c>
    </row>
    <row r="79" spans="2:63" s="10" customFormat="1" ht="37.35" customHeight="1">
      <c r="B79" s="175"/>
      <c r="C79" s="176"/>
      <c r="D79" s="177" t="s">
        <v>71</v>
      </c>
      <c r="E79" s="178" t="s">
        <v>158</v>
      </c>
      <c r="F79" s="178" t="s">
        <v>159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P80</f>
        <v>0</v>
      </c>
      <c r="Q79" s="183"/>
      <c r="R79" s="184">
        <f>R80</f>
        <v>0</v>
      </c>
      <c r="S79" s="183"/>
      <c r="T79" s="185">
        <f>T80</f>
        <v>0</v>
      </c>
      <c r="AR79" s="186" t="s">
        <v>80</v>
      </c>
      <c r="AT79" s="187" t="s">
        <v>71</v>
      </c>
      <c r="AU79" s="187" t="s">
        <v>72</v>
      </c>
      <c r="AY79" s="186" t="s">
        <v>160</v>
      </c>
      <c r="BK79" s="188">
        <f>BK80</f>
        <v>0</v>
      </c>
    </row>
    <row r="80" spans="2:63" s="10" customFormat="1" ht="19.899999999999999" customHeight="1">
      <c r="B80" s="175"/>
      <c r="C80" s="176"/>
      <c r="D80" s="177" t="s">
        <v>71</v>
      </c>
      <c r="E80" s="189" t="s">
        <v>196</v>
      </c>
      <c r="F80" s="189" t="s">
        <v>291</v>
      </c>
      <c r="G80" s="176"/>
      <c r="H80" s="176"/>
      <c r="I80" s="179"/>
      <c r="J80" s="190">
        <f>BK80</f>
        <v>0</v>
      </c>
      <c r="K80" s="176"/>
      <c r="L80" s="181"/>
      <c r="M80" s="182"/>
      <c r="N80" s="183"/>
      <c r="O80" s="183"/>
      <c r="P80" s="184">
        <f>SUM(P81:P112)</f>
        <v>0</v>
      </c>
      <c r="Q80" s="183"/>
      <c r="R80" s="184">
        <f>SUM(R81:R112)</f>
        <v>0</v>
      </c>
      <c r="S80" s="183"/>
      <c r="T80" s="185">
        <f>SUM(T81:T112)</f>
        <v>0</v>
      </c>
      <c r="AR80" s="186" t="s">
        <v>80</v>
      </c>
      <c r="AT80" s="187" t="s">
        <v>71</v>
      </c>
      <c r="AU80" s="187" t="s">
        <v>80</v>
      </c>
      <c r="AY80" s="186" t="s">
        <v>160</v>
      </c>
      <c r="BK80" s="188">
        <f>SUM(BK81:BK112)</f>
        <v>0</v>
      </c>
    </row>
    <row r="81" spans="2:65" s="1" customFormat="1" ht="16.5" customHeight="1">
      <c r="B81" s="40"/>
      <c r="C81" s="191" t="s">
        <v>80</v>
      </c>
      <c r="D81" s="191" t="s">
        <v>162</v>
      </c>
      <c r="E81" s="192" t="s">
        <v>390</v>
      </c>
      <c r="F81" s="193" t="s">
        <v>391</v>
      </c>
      <c r="G81" s="194" t="s">
        <v>289</v>
      </c>
      <c r="H81" s="195">
        <v>59</v>
      </c>
      <c r="I81" s="196"/>
      <c r="J81" s="197">
        <f>ROUND(I81*H81,2)</f>
        <v>0</v>
      </c>
      <c r="K81" s="193" t="s">
        <v>21</v>
      </c>
      <c r="L81" s="60"/>
      <c r="M81" s="198" t="s">
        <v>21</v>
      </c>
      <c r="N81" s="199" t="s">
        <v>43</v>
      </c>
      <c r="O81" s="41"/>
      <c r="P81" s="200">
        <f>O81*H81</f>
        <v>0</v>
      </c>
      <c r="Q81" s="200">
        <v>0</v>
      </c>
      <c r="R81" s="200">
        <f>Q81*H81</f>
        <v>0</v>
      </c>
      <c r="S81" s="200">
        <v>0</v>
      </c>
      <c r="T81" s="201">
        <f>S81*H81</f>
        <v>0</v>
      </c>
      <c r="AR81" s="23" t="s">
        <v>166</v>
      </c>
      <c r="AT81" s="23" t="s">
        <v>162</v>
      </c>
      <c r="AU81" s="23" t="s">
        <v>82</v>
      </c>
      <c r="AY81" s="23" t="s">
        <v>160</v>
      </c>
      <c r="BE81" s="202">
        <f>IF(N81="základní",J81,0)</f>
        <v>0</v>
      </c>
      <c r="BF81" s="202">
        <f>IF(N81="snížená",J81,0)</f>
        <v>0</v>
      </c>
      <c r="BG81" s="202">
        <f>IF(N81="zákl. přenesená",J81,0)</f>
        <v>0</v>
      </c>
      <c r="BH81" s="202">
        <f>IF(N81="sníž. přenesená",J81,0)</f>
        <v>0</v>
      </c>
      <c r="BI81" s="202">
        <f>IF(N81="nulová",J81,0)</f>
        <v>0</v>
      </c>
      <c r="BJ81" s="23" t="s">
        <v>80</v>
      </c>
      <c r="BK81" s="202">
        <f>ROUND(I81*H81,2)</f>
        <v>0</v>
      </c>
      <c r="BL81" s="23" t="s">
        <v>166</v>
      </c>
      <c r="BM81" s="23" t="s">
        <v>82</v>
      </c>
    </row>
    <row r="82" spans="2:65" s="1" customFormat="1" ht="13.5">
      <c r="B82" s="40"/>
      <c r="C82" s="62"/>
      <c r="D82" s="203" t="s">
        <v>167</v>
      </c>
      <c r="E82" s="62"/>
      <c r="F82" s="204" t="s">
        <v>391</v>
      </c>
      <c r="G82" s="62"/>
      <c r="H82" s="62"/>
      <c r="I82" s="162"/>
      <c r="J82" s="62"/>
      <c r="K82" s="62"/>
      <c r="L82" s="60"/>
      <c r="M82" s="205"/>
      <c r="N82" s="41"/>
      <c r="O82" s="41"/>
      <c r="P82" s="41"/>
      <c r="Q82" s="41"/>
      <c r="R82" s="41"/>
      <c r="S82" s="41"/>
      <c r="T82" s="77"/>
      <c r="AT82" s="23" t="s">
        <v>167</v>
      </c>
      <c r="AU82" s="23" t="s">
        <v>82</v>
      </c>
    </row>
    <row r="83" spans="2:65" s="1" customFormat="1" ht="25.5" customHeight="1">
      <c r="B83" s="40"/>
      <c r="C83" s="191" t="s">
        <v>82</v>
      </c>
      <c r="D83" s="191" t="s">
        <v>162</v>
      </c>
      <c r="E83" s="192" t="s">
        <v>392</v>
      </c>
      <c r="F83" s="193" t="s">
        <v>393</v>
      </c>
      <c r="G83" s="194" t="s">
        <v>289</v>
      </c>
      <c r="H83" s="195">
        <v>1239</v>
      </c>
      <c r="I83" s="196"/>
      <c r="J83" s="197">
        <f>ROUND(I83*H83,2)</f>
        <v>0</v>
      </c>
      <c r="K83" s="193" t="s">
        <v>21</v>
      </c>
      <c r="L83" s="60"/>
      <c r="M83" s="198" t="s">
        <v>21</v>
      </c>
      <c r="N83" s="199" t="s">
        <v>43</v>
      </c>
      <c r="O83" s="41"/>
      <c r="P83" s="200">
        <f>O83*H83</f>
        <v>0</v>
      </c>
      <c r="Q83" s="200">
        <v>0</v>
      </c>
      <c r="R83" s="200">
        <f>Q83*H83</f>
        <v>0</v>
      </c>
      <c r="S83" s="200">
        <v>0</v>
      </c>
      <c r="T83" s="201">
        <f>S83*H83</f>
        <v>0</v>
      </c>
      <c r="AR83" s="23" t="s">
        <v>166</v>
      </c>
      <c r="AT83" s="23" t="s">
        <v>162</v>
      </c>
      <c r="AU83" s="23" t="s">
        <v>82</v>
      </c>
      <c r="AY83" s="23" t="s">
        <v>160</v>
      </c>
      <c r="BE83" s="202">
        <f>IF(N83="základní",J83,0)</f>
        <v>0</v>
      </c>
      <c r="BF83" s="202">
        <f>IF(N83="snížená",J83,0)</f>
        <v>0</v>
      </c>
      <c r="BG83" s="202">
        <f>IF(N83="zákl. přenesená",J83,0)</f>
        <v>0</v>
      </c>
      <c r="BH83" s="202">
        <f>IF(N83="sníž. přenesená",J83,0)</f>
        <v>0</v>
      </c>
      <c r="BI83" s="202">
        <f>IF(N83="nulová",J83,0)</f>
        <v>0</v>
      </c>
      <c r="BJ83" s="23" t="s">
        <v>80</v>
      </c>
      <c r="BK83" s="202">
        <f>ROUND(I83*H83,2)</f>
        <v>0</v>
      </c>
      <c r="BL83" s="23" t="s">
        <v>166</v>
      </c>
      <c r="BM83" s="23" t="s">
        <v>166</v>
      </c>
    </row>
    <row r="84" spans="2:65" s="1" customFormat="1" ht="13.5">
      <c r="B84" s="40"/>
      <c r="C84" s="62"/>
      <c r="D84" s="203" t="s">
        <v>167</v>
      </c>
      <c r="E84" s="62"/>
      <c r="F84" s="204" t="s">
        <v>393</v>
      </c>
      <c r="G84" s="62"/>
      <c r="H84" s="62"/>
      <c r="I84" s="162"/>
      <c r="J84" s="62"/>
      <c r="K84" s="62"/>
      <c r="L84" s="60"/>
      <c r="M84" s="205"/>
      <c r="N84" s="41"/>
      <c r="O84" s="41"/>
      <c r="P84" s="41"/>
      <c r="Q84" s="41"/>
      <c r="R84" s="41"/>
      <c r="S84" s="41"/>
      <c r="T84" s="77"/>
      <c r="AT84" s="23" t="s">
        <v>167</v>
      </c>
      <c r="AU84" s="23" t="s">
        <v>82</v>
      </c>
    </row>
    <row r="85" spans="2:65" s="11" customFormat="1" ht="13.5">
      <c r="B85" s="206"/>
      <c r="C85" s="207"/>
      <c r="D85" s="203" t="s">
        <v>177</v>
      </c>
      <c r="E85" s="208" t="s">
        <v>21</v>
      </c>
      <c r="F85" s="209" t="s">
        <v>436</v>
      </c>
      <c r="G85" s="207"/>
      <c r="H85" s="210">
        <v>1239</v>
      </c>
      <c r="I85" s="211"/>
      <c r="J85" s="207"/>
      <c r="K85" s="207"/>
      <c r="L85" s="212"/>
      <c r="M85" s="213"/>
      <c r="N85" s="214"/>
      <c r="O85" s="214"/>
      <c r="P85" s="214"/>
      <c r="Q85" s="214"/>
      <c r="R85" s="214"/>
      <c r="S85" s="214"/>
      <c r="T85" s="215"/>
      <c r="AT85" s="216" t="s">
        <v>177</v>
      </c>
      <c r="AU85" s="216" t="s">
        <v>82</v>
      </c>
      <c r="AV85" s="11" t="s">
        <v>82</v>
      </c>
      <c r="AW85" s="11" t="s">
        <v>35</v>
      </c>
      <c r="AX85" s="11" t="s">
        <v>72</v>
      </c>
      <c r="AY85" s="216" t="s">
        <v>160</v>
      </c>
    </row>
    <row r="86" spans="2:65" s="12" customFormat="1" ht="13.5">
      <c r="B86" s="217"/>
      <c r="C86" s="218"/>
      <c r="D86" s="203" t="s">
        <v>177</v>
      </c>
      <c r="E86" s="219" t="s">
        <v>21</v>
      </c>
      <c r="F86" s="220" t="s">
        <v>179</v>
      </c>
      <c r="G86" s="218"/>
      <c r="H86" s="221">
        <v>1239</v>
      </c>
      <c r="I86" s="222"/>
      <c r="J86" s="218"/>
      <c r="K86" s="218"/>
      <c r="L86" s="223"/>
      <c r="M86" s="224"/>
      <c r="N86" s="225"/>
      <c r="O86" s="225"/>
      <c r="P86" s="225"/>
      <c r="Q86" s="225"/>
      <c r="R86" s="225"/>
      <c r="S86" s="225"/>
      <c r="T86" s="226"/>
      <c r="AT86" s="227" t="s">
        <v>177</v>
      </c>
      <c r="AU86" s="227" t="s">
        <v>82</v>
      </c>
      <c r="AV86" s="12" t="s">
        <v>166</v>
      </c>
      <c r="AW86" s="12" t="s">
        <v>35</v>
      </c>
      <c r="AX86" s="12" t="s">
        <v>80</v>
      </c>
      <c r="AY86" s="227" t="s">
        <v>160</v>
      </c>
    </row>
    <row r="87" spans="2:65" s="1" customFormat="1" ht="16.5" customHeight="1">
      <c r="B87" s="40"/>
      <c r="C87" s="191" t="s">
        <v>170</v>
      </c>
      <c r="D87" s="191" t="s">
        <v>162</v>
      </c>
      <c r="E87" s="192" t="s">
        <v>395</v>
      </c>
      <c r="F87" s="193" t="s">
        <v>396</v>
      </c>
      <c r="G87" s="194" t="s">
        <v>289</v>
      </c>
      <c r="H87" s="195">
        <v>3</v>
      </c>
      <c r="I87" s="196"/>
      <c r="J87" s="197">
        <f>ROUND(I87*H87,2)</f>
        <v>0</v>
      </c>
      <c r="K87" s="193" t="s">
        <v>21</v>
      </c>
      <c r="L87" s="60"/>
      <c r="M87" s="198" t="s">
        <v>21</v>
      </c>
      <c r="N87" s="199" t="s">
        <v>43</v>
      </c>
      <c r="O87" s="41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3" t="s">
        <v>166</v>
      </c>
      <c r="AT87" s="23" t="s">
        <v>162</v>
      </c>
      <c r="AU87" s="23" t="s">
        <v>82</v>
      </c>
      <c r="AY87" s="23" t="s">
        <v>160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3" t="s">
        <v>80</v>
      </c>
      <c r="BK87" s="202">
        <f>ROUND(I87*H87,2)</f>
        <v>0</v>
      </c>
      <c r="BL87" s="23" t="s">
        <v>166</v>
      </c>
      <c r="BM87" s="23" t="s">
        <v>173</v>
      </c>
    </row>
    <row r="88" spans="2:65" s="1" customFormat="1" ht="13.5">
      <c r="B88" s="40"/>
      <c r="C88" s="62"/>
      <c r="D88" s="203" t="s">
        <v>167</v>
      </c>
      <c r="E88" s="62"/>
      <c r="F88" s="204" t="s">
        <v>396</v>
      </c>
      <c r="G88" s="62"/>
      <c r="H88" s="62"/>
      <c r="I88" s="162"/>
      <c r="J88" s="62"/>
      <c r="K88" s="62"/>
      <c r="L88" s="60"/>
      <c r="M88" s="205"/>
      <c r="N88" s="41"/>
      <c r="O88" s="41"/>
      <c r="P88" s="41"/>
      <c r="Q88" s="41"/>
      <c r="R88" s="41"/>
      <c r="S88" s="41"/>
      <c r="T88" s="77"/>
      <c r="AT88" s="23" t="s">
        <v>167</v>
      </c>
      <c r="AU88" s="23" t="s">
        <v>82</v>
      </c>
    </row>
    <row r="89" spans="2:65" s="1" customFormat="1" ht="25.5" customHeight="1">
      <c r="B89" s="40"/>
      <c r="C89" s="191" t="s">
        <v>166</v>
      </c>
      <c r="D89" s="191" t="s">
        <v>162</v>
      </c>
      <c r="E89" s="192" t="s">
        <v>397</v>
      </c>
      <c r="F89" s="193" t="s">
        <v>398</v>
      </c>
      <c r="G89" s="194" t="s">
        <v>289</v>
      </c>
      <c r="H89" s="195">
        <v>63</v>
      </c>
      <c r="I89" s="196"/>
      <c r="J89" s="197">
        <f>ROUND(I89*H89,2)</f>
        <v>0</v>
      </c>
      <c r="K89" s="193" t="s">
        <v>21</v>
      </c>
      <c r="L89" s="60"/>
      <c r="M89" s="198" t="s">
        <v>21</v>
      </c>
      <c r="N89" s="199" t="s">
        <v>43</v>
      </c>
      <c r="O89" s="41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AR89" s="23" t="s">
        <v>166</v>
      </c>
      <c r="AT89" s="23" t="s">
        <v>162</v>
      </c>
      <c r="AU89" s="23" t="s">
        <v>82</v>
      </c>
      <c r="AY89" s="23" t="s">
        <v>160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3" t="s">
        <v>80</v>
      </c>
      <c r="BK89" s="202">
        <f>ROUND(I89*H89,2)</f>
        <v>0</v>
      </c>
      <c r="BL89" s="23" t="s">
        <v>166</v>
      </c>
      <c r="BM89" s="23" t="s">
        <v>176</v>
      </c>
    </row>
    <row r="90" spans="2:65" s="1" customFormat="1" ht="13.5">
      <c r="B90" s="40"/>
      <c r="C90" s="62"/>
      <c r="D90" s="203" t="s">
        <v>167</v>
      </c>
      <c r="E90" s="62"/>
      <c r="F90" s="204" t="s">
        <v>398</v>
      </c>
      <c r="G90" s="62"/>
      <c r="H90" s="62"/>
      <c r="I90" s="162"/>
      <c r="J90" s="62"/>
      <c r="K90" s="62"/>
      <c r="L90" s="60"/>
      <c r="M90" s="205"/>
      <c r="N90" s="41"/>
      <c r="O90" s="41"/>
      <c r="P90" s="41"/>
      <c r="Q90" s="41"/>
      <c r="R90" s="41"/>
      <c r="S90" s="41"/>
      <c r="T90" s="77"/>
      <c r="AT90" s="23" t="s">
        <v>167</v>
      </c>
      <c r="AU90" s="23" t="s">
        <v>82</v>
      </c>
    </row>
    <row r="91" spans="2:65" s="11" customFormat="1" ht="13.5">
      <c r="B91" s="206"/>
      <c r="C91" s="207"/>
      <c r="D91" s="203" t="s">
        <v>177</v>
      </c>
      <c r="E91" s="208" t="s">
        <v>21</v>
      </c>
      <c r="F91" s="209" t="s">
        <v>437</v>
      </c>
      <c r="G91" s="207"/>
      <c r="H91" s="210">
        <v>63</v>
      </c>
      <c r="I91" s="211"/>
      <c r="J91" s="207"/>
      <c r="K91" s="207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177</v>
      </c>
      <c r="AU91" s="216" t="s">
        <v>82</v>
      </c>
      <c r="AV91" s="11" t="s">
        <v>82</v>
      </c>
      <c r="AW91" s="11" t="s">
        <v>35</v>
      </c>
      <c r="AX91" s="11" t="s">
        <v>72</v>
      </c>
      <c r="AY91" s="216" t="s">
        <v>160</v>
      </c>
    </row>
    <row r="92" spans="2:65" s="12" customFormat="1" ht="13.5">
      <c r="B92" s="217"/>
      <c r="C92" s="218"/>
      <c r="D92" s="203" t="s">
        <v>177</v>
      </c>
      <c r="E92" s="219" t="s">
        <v>21</v>
      </c>
      <c r="F92" s="220" t="s">
        <v>179</v>
      </c>
      <c r="G92" s="218"/>
      <c r="H92" s="221">
        <v>63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177</v>
      </c>
      <c r="AU92" s="227" t="s">
        <v>82</v>
      </c>
      <c r="AV92" s="12" t="s">
        <v>166</v>
      </c>
      <c r="AW92" s="12" t="s">
        <v>35</v>
      </c>
      <c r="AX92" s="12" t="s">
        <v>80</v>
      </c>
      <c r="AY92" s="227" t="s">
        <v>160</v>
      </c>
    </row>
    <row r="93" spans="2:65" s="1" customFormat="1" ht="16.5" customHeight="1">
      <c r="B93" s="40"/>
      <c r="C93" s="191" t="s">
        <v>183</v>
      </c>
      <c r="D93" s="191" t="s">
        <v>162</v>
      </c>
      <c r="E93" s="192" t="s">
        <v>423</v>
      </c>
      <c r="F93" s="193" t="s">
        <v>424</v>
      </c>
      <c r="G93" s="194" t="s">
        <v>289</v>
      </c>
      <c r="H93" s="195">
        <v>70</v>
      </c>
      <c r="I93" s="196"/>
      <c r="J93" s="197">
        <f>ROUND(I93*H93,2)</f>
        <v>0</v>
      </c>
      <c r="K93" s="193" t="s">
        <v>21</v>
      </c>
      <c r="L93" s="60"/>
      <c r="M93" s="198" t="s">
        <v>21</v>
      </c>
      <c r="N93" s="199" t="s">
        <v>43</v>
      </c>
      <c r="O93" s="41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3" t="s">
        <v>166</v>
      </c>
      <c r="AT93" s="23" t="s">
        <v>162</v>
      </c>
      <c r="AU93" s="23" t="s">
        <v>82</v>
      </c>
      <c r="AY93" s="23" t="s">
        <v>160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3" t="s">
        <v>80</v>
      </c>
      <c r="BK93" s="202">
        <f>ROUND(I93*H93,2)</f>
        <v>0</v>
      </c>
      <c r="BL93" s="23" t="s">
        <v>166</v>
      </c>
      <c r="BM93" s="23" t="s">
        <v>183</v>
      </c>
    </row>
    <row r="94" spans="2:65" s="1" customFormat="1" ht="13.5">
      <c r="B94" s="40"/>
      <c r="C94" s="62"/>
      <c r="D94" s="203" t="s">
        <v>167</v>
      </c>
      <c r="E94" s="62"/>
      <c r="F94" s="204" t="s">
        <v>424</v>
      </c>
      <c r="G94" s="62"/>
      <c r="H94" s="62"/>
      <c r="I94" s="162"/>
      <c r="J94" s="62"/>
      <c r="K94" s="62"/>
      <c r="L94" s="60"/>
      <c r="M94" s="205"/>
      <c r="N94" s="41"/>
      <c r="O94" s="41"/>
      <c r="P94" s="41"/>
      <c r="Q94" s="41"/>
      <c r="R94" s="41"/>
      <c r="S94" s="41"/>
      <c r="T94" s="77"/>
      <c r="AT94" s="23" t="s">
        <v>167</v>
      </c>
      <c r="AU94" s="23" t="s">
        <v>82</v>
      </c>
    </row>
    <row r="95" spans="2:65" s="1" customFormat="1" ht="25.5" customHeight="1">
      <c r="B95" s="40"/>
      <c r="C95" s="191" t="s">
        <v>206</v>
      </c>
      <c r="D95" s="191" t="s">
        <v>162</v>
      </c>
      <c r="E95" s="192" t="s">
        <v>425</v>
      </c>
      <c r="F95" s="193" t="s">
        <v>426</v>
      </c>
      <c r="G95" s="194" t="s">
        <v>289</v>
      </c>
      <c r="H95" s="195">
        <v>1470</v>
      </c>
      <c r="I95" s="196"/>
      <c r="J95" s="197">
        <f>ROUND(I95*H95,2)</f>
        <v>0</v>
      </c>
      <c r="K95" s="193" t="s">
        <v>21</v>
      </c>
      <c r="L95" s="60"/>
      <c r="M95" s="198" t="s">
        <v>21</v>
      </c>
      <c r="N95" s="199" t="s">
        <v>43</v>
      </c>
      <c r="O95" s="41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3" t="s">
        <v>166</v>
      </c>
      <c r="AT95" s="23" t="s">
        <v>162</v>
      </c>
      <c r="AU95" s="23" t="s">
        <v>82</v>
      </c>
      <c r="AY95" s="23" t="s">
        <v>160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3" t="s">
        <v>80</v>
      </c>
      <c r="BK95" s="202">
        <f>ROUND(I95*H95,2)</f>
        <v>0</v>
      </c>
      <c r="BL95" s="23" t="s">
        <v>166</v>
      </c>
      <c r="BM95" s="23" t="s">
        <v>187</v>
      </c>
    </row>
    <row r="96" spans="2:65" s="1" customFormat="1" ht="13.5">
      <c r="B96" s="40"/>
      <c r="C96" s="62"/>
      <c r="D96" s="203" t="s">
        <v>167</v>
      </c>
      <c r="E96" s="62"/>
      <c r="F96" s="204" t="s">
        <v>426</v>
      </c>
      <c r="G96" s="62"/>
      <c r="H96" s="62"/>
      <c r="I96" s="162"/>
      <c r="J96" s="62"/>
      <c r="K96" s="62"/>
      <c r="L96" s="60"/>
      <c r="M96" s="205"/>
      <c r="N96" s="41"/>
      <c r="O96" s="41"/>
      <c r="P96" s="41"/>
      <c r="Q96" s="41"/>
      <c r="R96" s="41"/>
      <c r="S96" s="41"/>
      <c r="T96" s="77"/>
      <c r="AT96" s="23" t="s">
        <v>167</v>
      </c>
      <c r="AU96" s="23" t="s">
        <v>82</v>
      </c>
    </row>
    <row r="97" spans="2:65" s="11" customFormat="1" ht="13.5">
      <c r="B97" s="206"/>
      <c r="C97" s="207"/>
      <c r="D97" s="203" t="s">
        <v>177</v>
      </c>
      <c r="E97" s="208" t="s">
        <v>21</v>
      </c>
      <c r="F97" s="209" t="s">
        <v>438</v>
      </c>
      <c r="G97" s="207"/>
      <c r="H97" s="210">
        <v>1470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177</v>
      </c>
      <c r="AU97" s="216" t="s">
        <v>82</v>
      </c>
      <c r="AV97" s="11" t="s">
        <v>82</v>
      </c>
      <c r="AW97" s="11" t="s">
        <v>35</v>
      </c>
      <c r="AX97" s="11" t="s">
        <v>72</v>
      </c>
      <c r="AY97" s="216" t="s">
        <v>160</v>
      </c>
    </row>
    <row r="98" spans="2:65" s="12" customFormat="1" ht="13.5">
      <c r="B98" s="217"/>
      <c r="C98" s="218"/>
      <c r="D98" s="203" t="s">
        <v>177</v>
      </c>
      <c r="E98" s="219" t="s">
        <v>21</v>
      </c>
      <c r="F98" s="220" t="s">
        <v>179</v>
      </c>
      <c r="G98" s="218"/>
      <c r="H98" s="221">
        <v>1470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177</v>
      </c>
      <c r="AU98" s="227" t="s">
        <v>82</v>
      </c>
      <c r="AV98" s="12" t="s">
        <v>166</v>
      </c>
      <c r="AW98" s="12" t="s">
        <v>35</v>
      </c>
      <c r="AX98" s="12" t="s">
        <v>80</v>
      </c>
      <c r="AY98" s="227" t="s">
        <v>160</v>
      </c>
    </row>
    <row r="99" spans="2:65" s="1" customFormat="1" ht="16.5" customHeight="1">
      <c r="B99" s="40"/>
      <c r="C99" s="191" t="s">
        <v>180</v>
      </c>
      <c r="D99" s="191" t="s">
        <v>162</v>
      </c>
      <c r="E99" s="192" t="s">
        <v>428</v>
      </c>
      <c r="F99" s="193" t="s">
        <v>429</v>
      </c>
      <c r="G99" s="194" t="s">
        <v>289</v>
      </c>
      <c r="H99" s="195">
        <v>1</v>
      </c>
      <c r="I99" s="196"/>
      <c r="J99" s="197">
        <f>ROUND(I99*H99,2)</f>
        <v>0</v>
      </c>
      <c r="K99" s="193" t="s">
        <v>21</v>
      </c>
      <c r="L99" s="60"/>
      <c r="M99" s="198" t="s">
        <v>21</v>
      </c>
      <c r="N99" s="199" t="s">
        <v>43</v>
      </c>
      <c r="O99" s="41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3" t="s">
        <v>166</v>
      </c>
      <c r="AT99" s="23" t="s">
        <v>162</v>
      </c>
      <c r="AU99" s="23" t="s">
        <v>82</v>
      </c>
      <c r="AY99" s="23" t="s">
        <v>160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3" t="s">
        <v>80</v>
      </c>
      <c r="BK99" s="202">
        <f>ROUND(I99*H99,2)</f>
        <v>0</v>
      </c>
      <c r="BL99" s="23" t="s">
        <v>166</v>
      </c>
      <c r="BM99" s="23" t="s">
        <v>191</v>
      </c>
    </row>
    <row r="100" spans="2:65" s="1" customFormat="1" ht="13.5">
      <c r="B100" s="40"/>
      <c r="C100" s="62"/>
      <c r="D100" s="203" t="s">
        <v>167</v>
      </c>
      <c r="E100" s="62"/>
      <c r="F100" s="204" t="s">
        <v>429</v>
      </c>
      <c r="G100" s="62"/>
      <c r="H100" s="62"/>
      <c r="I100" s="162"/>
      <c r="J100" s="62"/>
      <c r="K100" s="62"/>
      <c r="L100" s="60"/>
      <c r="M100" s="205"/>
      <c r="N100" s="41"/>
      <c r="O100" s="41"/>
      <c r="P100" s="41"/>
      <c r="Q100" s="41"/>
      <c r="R100" s="41"/>
      <c r="S100" s="41"/>
      <c r="T100" s="77"/>
      <c r="AT100" s="23" t="s">
        <v>167</v>
      </c>
      <c r="AU100" s="23" t="s">
        <v>82</v>
      </c>
    </row>
    <row r="101" spans="2:65" s="1" customFormat="1" ht="25.5" customHeight="1">
      <c r="B101" s="40"/>
      <c r="C101" s="191" t="s">
        <v>173</v>
      </c>
      <c r="D101" s="191" t="s">
        <v>162</v>
      </c>
      <c r="E101" s="192" t="s">
        <v>430</v>
      </c>
      <c r="F101" s="193" t="s">
        <v>431</v>
      </c>
      <c r="G101" s="194" t="s">
        <v>289</v>
      </c>
      <c r="H101" s="195">
        <v>21</v>
      </c>
      <c r="I101" s="196"/>
      <c r="J101" s="197">
        <f>ROUND(I101*H101,2)</f>
        <v>0</v>
      </c>
      <c r="K101" s="193" t="s">
        <v>21</v>
      </c>
      <c r="L101" s="60"/>
      <c r="M101" s="198" t="s">
        <v>21</v>
      </c>
      <c r="N101" s="199" t="s">
        <v>43</v>
      </c>
      <c r="O101" s="41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3" t="s">
        <v>166</v>
      </c>
      <c r="AT101" s="23" t="s">
        <v>162</v>
      </c>
      <c r="AU101" s="23" t="s">
        <v>82</v>
      </c>
      <c r="AY101" s="23" t="s">
        <v>160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3" t="s">
        <v>80</v>
      </c>
      <c r="BK101" s="202">
        <f>ROUND(I101*H101,2)</f>
        <v>0</v>
      </c>
      <c r="BL101" s="23" t="s">
        <v>166</v>
      </c>
      <c r="BM101" s="23" t="s">
        <v>195</v>
      </c>
    </row>
    <row r="102" spans="2:65" s="1" customFormat="1" ht="13.5">
      <c r="B102" s="40"/>
      <c r="C102" s="62"/>
      <c r="D102" s="203" t="s">
        <v>167</v>
      </c>
      <c r="E102" s="62"/>
      <c r="F102" s="204" t="s">
        <v>431</v>
      </c>
      <c r="G102" s="62"/>
      <c r="H102" s="62"/>
      <c r="I102" s="162"/>
      <c r="J102" s="62"/>
      <c r="K102" s="62"/>
      <c r="L102" s="60"/>
      <c r="M102" s="205"/>
      <c r="N102" s="41"/>
      <c r="O102" s="41"/>
      <c r="P102" s="41"/>
      <c r="Q102" s="41"/>
      <c r="R102" s="41"/>
      <c r="S102" s="41"/>
      <c r="T102" s="77"/>
      <c r="AT102" s="23" t="s">
        <v>167</v>
      </c>
      <c r="AU102" s="23" t="s">
        <v>82</v>
      </c>
    </row>
    <row r="103" spans="2:65" s="11" customFormat="1" ht="13.5">
      <c r="B103" s="206"/>
      <c r="C103" s="207"/>
      <c r="D103" s="203" t="s">
        <v>177</v>
      </c>
      <c r="E103" s="208" t="s">
        <v>21</v>
      </c>
      <c r="F103" s="209" t="s">
        <v>439</v>
      </c>
      <c r="G103" s="207"/>
      <c r="H103" s="210">
        <v>21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177</v>
      </c>
      <c r="AU103" s="216" t="s">
        <v>82</v>
      </c>
      <c r="AV103" s="11" t="s">
        <v>82</v>
      </c>
      <c r="AW103" s="11" t="s">
        <v>35</v>
      </c>
      <c r="AX103" s="11" t="s">
        <v>72</v>
      </c>
      <c r="AY103" s="216" t="s">
        <v>160</v>
      </c>
    </row>
    <row r="104" spans="2:65" s="12" customFormat="1" ht="13.5">
      <c r="B104" s="217"/>
      <c r="C104" s="218"/>
      <c r="D104" s="203" t="s">
        <v>177</v>
      </c>
      <c r="E104" s="219" t="s">
        <v>21</v>
      </c>
      <c r="F104" s="220" t="s">
        <v>179</v>
      </c>
      <c r="G104" s="218"/>
      <c r="H104" s="221">
        <v>21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177</v>
      </c>
      <c r="AU104" s="227" t="s">
        <v>82</v>
      </c>
      <c r="AV104" s="12" t="s">
        <v>166</v>
      </c>
      <c r="AW104" s="12" t="s">
        <v>35</v>
      </c>
      <c r="AX104" s="12" t="s">
        <v>80</v>
      </c>
      <c r="AY104" s="227" t="s">
        <v>160</v>
      </c>
    </row>
    <row r="105" spans="2:65" s="1" customFormat="1" ht="25.5" customHeight="1">
      <c r="B105" s="40"/>
      <c r="C105" s="191" t="s">
        <v>188</v>
      </c>
      <c r="D105" s="191" t="s">
        <v>162</v>
      </c>
      <c r="E105" s="192" t="s">
        <v>405</v>
      </c>
      <c r="F105" s="193" t="s">
        <v>406</v>
      </c>
      <c r="G105" s="194" t="s">
        <v>289</v>
      </c>
      <c r="H105" s="195">
        <v>2</v>
      </c>
      <c r="I105" s="196"/>
      <c r="J105" s="197">
        <f>ROUND(I105*H105,2)</f>
        <v>0</v>
      </c>
      <c r="K105" s="193" t="s">
        <v>21</v>
      </c>
      <c r="L105" s="60"/>
      <c r="M105" s="198" t="s">
        <v>21</v>
      </c>
      <c r="N105" s="199" t="s">
        <v>43</v>
      </c>
      <c r="O105" s="41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AR105" s="23" t="s">
        <v>166</v>
      </c>
      <c r="AT105" s="23" t="s">
        <v>162</v>
      </c>
      <c r="AU105" s="23" t="s">
        <v>82</v>
      </c>
      <c r="AY105" s="23" t="s">
        <v>160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3" t="s">
        <v>80</v>
      </c>
      <c r="BK105" s="202">
        <f>ROUND(I105*H105,2)</f>
        <v>0</v>
      </c>
      <c r="BL105" s="23" t="s">
        <v>166</v>
      </c>
      <c r="BM105" s="23" t="s">
        <v>200</v>
      </c>
    </row>
    <row r="106" spans="2:65" s="1" customFormat="1" ht="13.5">
      <c r="B106" s="40"/>
      <c r="C106" s="62"/>
      <c r="D106" s="203" t="s">
        <v>167</v>
      </c>
      <c r="E106" s="62"/>
      <c r="F106" s="204" t="s">
        <v>406</v>
      </c>
      <c r="G106" s="62"/>
      <c r="H106" s="62"/>
      <c r="I106" s="162"/>
      <c r="J106" s="62"/>
      <c r="K106" s="62"/>
      <c r="L106" s="60"/>
      <c r="M106" s="205"/>
      <c r="N106" s="41"/>
      <c r="O106" s="41"/>
      <c r="P106" s="41"/>
      <c r="Q106" s="41"/>
      <c r="R106" s="41"/>
      <c r="S106" s="41"/>
      <c r="T106" s="77"/>
      <c r="AT106" s="23" t="s">
        <v>167</v>
      </c>
      <c r="AU106" s="23" t="s">
        <v>82</v>
      </c>
    </row>
    <row r="107" spans="2:65" s="1" customFormat="1" ht="25.5" customHeight="1">
      <c r="B107" s="40"/>
      <c r="C107" s="191" t="s">
        <v>176</v>
      </c>
      <c r="D107" s="191" t="s">
        <v>162</v>
      </c>
      <c r="E107" s="192" t="s">
        <v>432</v>
      </c>
      <c r="F107" s="193" t="s">
        <v>433</v>
      </c>
      <c r="G107" s="194" t="s">
        <v>289</v>
      </c>
      <c r="H107" s="195">
        <v>2</v>
      </c>
      <c r="I107" s="196"/>
      <c r="J107" s="197">
        <f>ROUND(I107*H107,2)</f>
        <v>0</v>
      </c>
      <c r="K107" s="193" t="s">
        <v>21</v>
      </c>
      <c r="L107" s="60"/>
      <c r="M107" s="198" t="s">
        <v>21</v>
      </c>
      <c r="N107" s="199" t="s">
        <v>43</v>
      </c>
      <c r="O107" s="41"/>
      <c r="P107" s="200">
        <f>O107*H107</f>
        <v>0</v>
      </c>
      <c r="Q107" s="200">
        <v>0</v>
      </c>
      <c r="R107" s="200">
        <f>Q107*H107</f>
        <v>0</v>
      </c>
      <c r="S107" s="200">
        <v>0</v>
      </c>
      <c r="T107" s="201">
        <f>S107*H107</f>
        <v>0</v>
      </c>
      <c r="AR107" s="23" t="s">
        <v>166</v>
      </c>
      <c r="AT107" s="23" t="s">
        <v>162</v>
      </c>
      <c r="AU107" s="23" t="s">
        <v>82</v>
      </c>
      <c r="AY107" s="23" t="s">
        <v>160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3" t="s">
        <v>80</v>
      </c>
      <c r="BK107" s="202">
        <f>ROUND(I107*H107,2)</f>
        <v>0</v>
      </c>
      <c r="BL107" s="23" t="s">
        <v>166</v>
      </c>
      <c r="BM107" s="23" t="s">
        <v>204</v>
      </c>
    </row>
    <row r="108" spans="2:65" s="1" customFormat="1" ht="13.5">
      <c r="B108" s="40"/>
      <c r="C108" s="62"/>
      <c r="D108" s="203" t="s">
        <v>167</v>
      </c>
      <c r="E108" s="62"/>
      <c r="F108" s="204" t="s">
        <v>433</v>
      </c>
      <c r="G108" s="62"/>
      <c r="H108" s="62"/>
      <c r="I108" s="162"/>
      <c r="J108" s="62"/>
      <c r="K108" s="62"/>
      <c r="L108" s="60"/>
      <c r="M108" s="205"/>
      <c r="N108" s="41"/>
      <c r="O108" s="41"/>
      <c r="P108" s="41"/>
      <c r="Q108" s="41"/>
      <c r="R108" s="41"/>
      <c r="S108" s="41"/>
      <c r="T108" s="77"/>
      <c r="AT108" s="23" t="s">
        <v>167</v>
      </c>
      <c r="AU108" s="23" t="s">
        <v>82</v>
      </c>
    </row>
    <row r="109" spans="2:65" s="1" customFormat="1" ht="25.5" customHeight="1">
      <c r="B109" s="40"/>
      <c r="C109" s="191" t="s">
        <v>196</v>
      </c>
      <c r="D109" s="191" t="s">
        <v>162</v>
      </c>
      <c r="E109" s="192" t="s">
        <v>407</v>
      </c>
      <c r="F109" s="193" t="s">
        <v>408</v>
      </c>
      <c r="G109" s="194" t="s">
        <v>289</v>
      </c>
      <c r="H109" s="195">
        <v>42</v>
      </c>
      <c r="I109" s="196"/>
      <c r="J109" s="197">
        <f>ROUND(I109*H109,2)</f>
        <v>0</v>
      </c>
      <c r="K109" s="193" t="s">
        <v>21</v>
      </c>
      <c r="L109" s="60"/>
      <c r="M109" s="198" t="s">
        <v>21</v>
      </c>
      <c r="N109" s="199" t="s">
        <v>43</v>
      </c>
      <c r="O109" s="41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AR109" s="23" t="s">
        <v>166</v>
      </c>
      <c r="AT109" s="23" t="s">
        <v>162</v>
      </c>
      <c r="AU109" s="23" t="s">
        <v>82</v>
      </c>
      <c r="AY109" s="23" t="s">
        <v>160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3" t="s">
        <v>80</v>
      </c>
      <c r="BK109" s="202">
        <f>ROUND(I109*H109,2)</f>
        <v>0</v>
      </c>
      <c r="BL109" s="23" t="s">
        <v>166</v>
      </c>
      <c r="BM109" s="23" t="s">
        <v>209</v>
      </c>
    </row>
    <row r="110" spans="2:65" s="1" customFormat="1" ht="13.5">
      <c r="B110" s="40"/>
      <c r="C110" s="62"/>
      <c r="D110" s="203" t="s">
        <v>167</v>
      </c>
      <c r="E110" s="62"/>
      <c r="F110" s="204" t="s">
        <v>408</v>
      </c>
      <c r="G110" s="62"/>
      <c r="H110" s="62"/>
      <c r="I110" s="162"/>
      <c r="J110" s="62"/>
      <c r="K110" s="62"/>
      <c r="L110" s="60"/>
      <c r="M110" s="205"/>
      <c r="N110" s="41"/>
      <c r="O110" s="41"/>
      <c r="P110" s="41"/>
      <c r="Q110" s="41"/>
      <c r="R110" s="41"/>
      <c r="S110" s="41"/>
      <c r="T110" s="77"/>
      <c r="AT110" s="23" t="s">
        <v>167</v>
      </c>
      <c r="AU110" s="23" t="s">
        <v>82</v>
      </c>
    </row>
    <row r="111" spans="2:65" s="11" customFormat="1" ht="13.5">
      <c r="B111" s="206"/>
      <c r="C111" s="207"/>
      <c r="D111" s="203" t="s">
        <v>177</v>
      </c>
      <c r="E111" s="208" t="s">
        <v>21</v>
      </c>
      <c r="F111" s="209" t="s">
        <v>440</v>
      </c>
      <c r="G111" s="207"/>
      <c r="H111" s="210">
        <v>42</v>
      </c>
      <c r="I111" s="211"/>
      <c r="J111" s="207"/>
      <c r="K111" s="207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177</v>
      </c>
      <c r="AU111" s="216" t="s">
        <v>82</v>
      </c>
      <c r="AV111" s="11" t="s">
        <v>82</v>
      </c>
      <c r="AW111" s="11" t="s">
        <v>35</v>
      </c>
      <c r="AX111" s="11" t="s">
        <v>72</v>
      </c>
      <c r="AY111" s="216" t="s">
        <v>160</v>
      </c>
    </row>
    <row r="112" spans="2:65" s="12" customFormat="1" ht="13.5">
      <c r="B112" s="217"/>
      <c r="C112" s="218"/>
      <c r="D112" s="203" t="s">
        <v>177</v>
      </c>
      <c r="E112" s="219" t="s">
        <v>21</v>
      </c>
      <c r="F112" s="220" t="s">
        <v>179</v>
      </c>
      <c r="G112" s="218"/>
      <c r="H112" s="221">
        <v>42</v>
      </c>
      <c r="I112" s="222"/>
      <c r="J112" s="218"/>
      <c r="K112" s="218"/>
      <c r="L112" s="223"/>
      <c r="M112" s="238"/>
      <c r="N112" s="239"/>
      <c r="O112" s="239"/>
      <c r="P112" s="239"/>
      <c r="Q112" s="239"/>
      <c r="R112" s="239"/>
      <c r="S112" s="239"/>
      <c r="T112" s="240"/>
      <c r="AT112" s="227" t="s">
        <v>177</v>
      </c>
      <c r="AU112" s="227" t="s">
        <v>82</v>
      </c>
      <c r="AV112" s="12" t="s">
        <v>166</v>
      </c>
      <c r="AW112" s="12" t="s">
        <v>35</v>
      </c>
      <c r="AX112" s="12" t="s">
        <v>80</v>
      </c>
      <c r="AY112" s="227" t="s">
        <v>160</v>
      </c>
    </row>
    <row r="113" spans="2:12" s="1" customFormat="1" ht="6.95" customHeight="1">
      <c r="B113" s="55"/>
      <c r="C113" s="56"/>
      <c r="D113" s="56"/>
      <c r="E113" s="56"/>
      <c r="F113" s="56"/>
      <c r="G113" s="56"/>
      <c r="H113" s="56"/>
      <c r="I113" s="138"/>
      <c r="J113" s="56"/>
      <c r="K113" s="56"/>
      <c r="L113" s="60"/>
    </row>
  </sheetData>
  <sheetProtection algorithmName="SHA-512" hashValue="tuv1H9eK+r6HV7hUokQsJcouHMomaiq9zMZzXEOHOF+TwM7b3uXvrfOMQe2GUkJl5Hcg9ejPhNmCH8XiySR7RQ==" saltValue="Ti+j4H46oJt7fhbSMVNmGm49wlw3GMrlirN6IfUHjDlIIOs58Y8B1Njc67DXLOfisT0VehP0W+2hdDiLFR2HZA==" spinCount="100000" sheet="1" objects="1" scenarios="1" formatColumns="0" formatRows="0" autoFilter="0"/>
  <autoFilter ref="C77:K112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31</vt:i4>
      </vt:variant>
    </vt:vector>
  </HeadingPairs>
  <TitlesOfParts>
    <vt:vector size="47" baseType="lpstr">
      <vt:lpstr>Rekapitulace stavby</vt:lpstr>
      <vt:lpstr>101 - Komunikace</vt:lpstr>
      <vt:lpstr>101_2 - Komunikace (neuzn...</vt:lpstr>
      <vt:lpstr>102_1 - DIO Etapa 1</vt:lpstr>
      <vt:lpstr>102_2 - DIO Etapa 2</vt:lpstr>
      <vt:lpstr>102_3 - DIO Etapa 3</vt:lpstr>
      <vt:lpstr>102_4 - DIO Etapa 4</vt:lpstr>
      <vt:lpstr>102_5 - DIO Etapa 5</vt:lpstr>
      <vt:lpstr>102_6 - DIO Etapa 6</vt:lpstr>
      <vt:lpstr>102_7 - Objízdná trasa 1-...</vt:lpstr>
      <vt:lpstr>102_8 - Objízná trasa 5-6...</vt:lpstr>
      <vt:lpstr>102_9 - Objízdná trasa NA</vt:lpstr>
      <vt:lpstr>103 - Náměstí komunikace ...</vt:lpstr>
      <vt:lpstr>104 - Náměstí komunikace ...</vt:lpstr>
      <vt:lpstr>105 - Kanalizace</vt:lpstr>
      <vt:lpstr>Pokyny pro vyplnění</vt:lpstr>
      <vt:lpstr>'101 - Komunikace'!Názvy_tisku</vt:lpstr>
      <vt:lpstr>'101_2 - Komunikace (neuzn...'!Názvy_tisku</vt:lpstr>
      <vt:lpstr>'102_1 - DIO Etapa 1'!Názvy_tisku</vt:lpstr>
      <vt:lpstr>'102_2 - DIO Etapa 2'!Názvy_tisku</vt:lpstr>
      <vt:lpstr>'102_3 - DIO Etapa 3'!Názvy_tisku</vt:lpstr>
      <vt:lpstr>'102_4 - DIO Etapa 4'!Názvy_tisku</vt:lpstr>
      <vt:lpstr>'102_5 - DIO Etapa 5'!Názvy_tisku</vt:lpstr>
      <vt:lpstr>'102_6 - DIO Etapa 6'!Názvy_tisku</vt:lpstr>
      <vt:lpstr>'102_7 - Objízdná trasa 1-...'!Názvy_tisku</vt:lpstr>
      <vt:lpstr>'102_8 - Objízná trasa 5-6...'!Názvy_tisku</vt:lpstr>
      <vt:lpstr>'102_9 - Objízdná trasa NA'!Názvy_tisku</vt:lpstr>
      <vt:lpstr>'103 - Náměstí komunikace ...'!Názvy_tisku</vt:lpstr>
      <vt:lpstr>'104 - Náměstí komunikace ...'!Názvy_tisku</vt:lpstr>
      <vt:lpstr>'105 - Kanalizace'!Názvy_tisku</vt:lpstr>
      <vt:lpstr>'Rekapitulace stavby'!Názvy_tisku</vt:lpstr>
      <vt:lpstr>'101 - Komunikace'!Oblast_tisku</vt:lpstr>
      <vt:lpstr>'101_2 - Komunikace (neuzn...'!Oblast_tisku</vt:lpstr>
      <vt:lpstr>'102_1 - DIO Etapa 1'!Oblast_tisku</vt:lpstr>
      <vt:lpstr>'102_2 - DIO Etapa 2'!Oblast_tisku</vt:lpstr>
      <vt:lpstr>'102_3 - DIO Etapa 3'!Oblast_tisku</vt:lpstr>
      <vt:lpstr>'102_4 - DIO Etapa 4'!Oblast_tisku</vt:lpstr>
      <vt:lpstr>'102_5 - DIO Etapa 5'!Oblast_tisku</vt:lpstr>
      <vt:lpstr>'102_6 - DIO Etapa 6'!Oblast_tisku</vt:lpstr>
      <vt:lpstr>'102_7 - Objízdná trasa 1-...'!Oblast_tisku</vt:lpstr>
      <vt:lpstr>'102_8 - Objízná trasa 5-6...'!Oblast_tisku</vt:lpstr>
      <vt:lpstr>'102_9 - Objízdná trasa NA'!Oblast_tisku</vt:lpstr>
      <vt:lpstr>'103 - Náměstí komunikace ...'!Oblast_tisku</vt:lpstr>
      <vt:lpstr>'104 - Náměstí komunikace ...'!Oblast_tisku</vt:lpstr>
      <vt:lpstr>'105 - Kanalizace'!Oblast_tisku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Uživatel systému Windows</cp:lastModifiedBy>
  <dcterms:created xsi:type="dcterms:W3CDTF">2017-12-11T18:01:42Z</dcterms:created>
  <dcterms:modified xsi:type="dcterms:W3CDTF">2017-12-11T18:04:48Z</dcterms:modified>
</cp:coreProperties>
</file>